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Wk 1" sheetId="1" r:id="rId1"/>
    <sheet name="Wk 2" sheetId="2" r:id="rId2"/>
    <sheet name="Wk 3" sheetId="3" r:id="rId3"/>
    <sheet name="Wk 4" sheetId="4" r:id="rId4"/>
    <sheet name="Wk 5" sheetId="5" r:id="rId5"/>
    <sheet name="Wk 6" sheetId="6" r:id="rId6"/>
  </sheets>
  <definedNames>
    <definedName name="_xlnm.Print_Area" localSheetId="0">'Wk 1'!$A$1:$M$53</definedName>
    <definedName name="_xlnm.Print_Area" localSheetId="1">'Wk 2'!$A$1:$M$53</definedName>
    <definedName name="_xlnm.Print_Area" localSheetId="2">'Wk 3'!$A$1:$M$53</definedName>
    <definedName name="_xlnm.Print_Area" localSheetId="3">'Wk 4'!$A$1:$M$53</definedName>
    <definedName name="_xlnm.Print_Area" localSheetId="4">'Wk 5'!$A$1:$M$53</definedName>
    <definedName name="_xlnm.Print_Area" localSheetId="5">'Wk 6'!$A$1:$M$53</definedName>
  </definedNames>
  <calcPr fullCalcOnLoad="1"/>
</workbook>
</file>

<file path=xl/sharedStrings.xml><?xml version="1.0" encoding="utf-8"?>
<sst xmlns="http://schemas.openxmlformats.org/spreadsheetml/2006/main" count="264" uniqueCount="48">
  <si>
    <t>Summer Active</t>
  </si>
  <si>
    <t>Activity</t>
  </si>
  <si>
    <t>Running</t>
  </si>
  <si>
    <t>Exercise Class / Aerobics</t>
  </si>
  <si>
    <t>Other __________________</t>
  </si>
  <si>
    <t>Brisk Walk</t>
  </si>
  <si>
    <t>Weight Lifting</t>
  </si>
  <si>
    <t>Leisure Biking</t>
  </si>
  <si>
    <t>Dancing</t>
  </si>
  <si>
    <t>Kayaking</t>
  </si>
  <si>
    <t>Low Intensity - 1 pts</t>
  </si>
  <si>
    <t>Golf w/o cart</t>
  </si>
  <si>
    <t>Walk / Stroll</t>
  </si>
  <si>
    <t>Baseball</t>
  </si>
  <si>
    <t>Score</t>
  </si>
  <si>
    <t>High Intensity points</t>
  </si>
  <si>
    <t>Medium Intensity points</t>
  </si>
  <si>
    <t>Low Intensity points</t>
  </si>
  <si>
    <t>Total</t>
  </si>
  <si>
    <t>Variety points</t>
  </si>
  <si>
    <t>Total Score</t>
  </si>
  <si>
    <t>High Intensity - 3 pts</t>
  </si>
  <si>
    <t>Medium Intensity - 2 pts</t>
  </si>
  <si>
    <t>Power Yoga / Pilates</t>
  </si>
  <si>
    <t>Yoga</t>
  </si>
  <si>
    <t>Bike</t>
  </si>
  <si>
    <t>Rollerblade</t>
  </si>
  <si>
    <t>Basketball</t>
  </si>
  <si>
    <t>Football</t>
  </si>
  <si>
    <t>Soccer</t>
  </si>
  <si>
    <t>Tennis</t>
  </si>
  <si>
    <t>Swimming (laps)</t>
  </si>
  <si>
    <r>
      <t xml:space="preserve">Stairs min 10 consectutive floors down   </t>
    </r>
    <r>
      <rPr>
        <b/>
        <sz val="10"/>
        <color indexed="8"/>
        <rFont val="Arial"/>
        <family val="2"/>
      </rPr>
      <t>(# of times down)</t>
    </r>
  </si>
  <si>
    <t>Participant Name:</t>
  </si>
  <si>
    <t>Week 1</t>
  </si>
  <si>
    <t>Week 2</t>
  </si>
  <si>
    <t>Week 3</t>
  </si>
  <si>
    <t>Week 4</t>
  </si>
  <si>
    <t>Week 5</t>
  </si>
  <si>
    <t>Week 6</t>
  </si>
  <si>
    <t>Activities with young children (ie soccer, biking, etc.)</t>
  </si>
  <si>
    <t>Total Time</t>
  </si>
  <si>
    <t>General points - total time</t>
  </si>
  <si>
    <r>
      <t xml:space="preserve">Stairs min 10 consecutive floors down   </t>
    </r>
    <r>
      <rPr>
        <b/>
        <sz val="10"/>
        <color indexed="8"/>
        <rFont val="Arial"/>
        <family val="2"/>
      </rPr>
      <t>(# of times down)</t>
    </r>
  </si>
  <si>
    <t>150+ min of medium and/or high activity</t>
  </si>
  <si>
    <r>
      <t xml:space="preserve">Stairs min 9 consecutive floors up            </t>
    </r>
    <r>
      <rPr>
        <b/>
        <sz val="10"/>
        <color indexed="8"/>
        <rFont val="Arial"/>
        <family val="2"/>
      </rPr>
      <t>(# of times up)</t>
    </r>
  </si>
  <si>
    <t>(Maximum of 240 minutes per activity)</t>
  </si>
  <si>
    <r>
      <t xml:space="preserve">Vigorous yard work (push mower,hauling dirt/stone) </t>
    </r>
    <r>
      <rPr>
        <b/>
        <sz val="10"/>
        <color indexed="8"/>
        <rFont val="Arial"/>
        <family val="2"/>
      </rPr>
      <t>(MAX 240 min)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</si>
</sst>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09]mmmm\-dd\-yy"/>
    <numFmt numFmtId="173" formatCode="mmm\ dd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60"/>
      <name val="Arial"/>
      <family val="2"/>
    </font>
    <font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rgb="FFC0000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top"/>
    </xf>
    <xf numFmtId="0" fontId="37" fillId="0" borderId="0" xfId="0" applyFont="1" applyAlignment="1">
      <alignment vertical="top"/>
    </xf>
    <xf numFmtId="0" fontId="35" fillId="0" borderId="0" xfId="0" applyFont="1" applyAlignment="1">
      <alignment vertical="top"/>
    </xf>
    <xf numFmtId="173" fontId="0" fillId="0" borderId="0" xfId="0" applyNumberFormat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21" fillId="0" borderId="13" xfId="0" applyFont="1" applyBorder="1" applyAlignment="1">
      <alignment vertical="top"/>
    </xf>
    <xf numFmtId="0" fontId="35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33" borderId="0" xfId="0" applyFill="1" applyBorder="1" applyAlignment="1" applyProtection="1">
      <alignment vertical="top"/>
      <protection locked="0"/>
    </xf>
    <xf numFmtId="39" fontId="0" fillId="0" borderId="0" xfId="0" applyNumberFormat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21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38" fillId="0" borderId="0" xfId="0" applyFont="1" applyAlignment="1">
      <alignment horizontal="center" vertical="top"/>
    </xf>
    <xf numFmtId="0" fontId="35" fillId="0" borderId="0" xfId="0" applyFont="1" applyAlignment="1">
      <alignment horizontal="left" vertical="top"/>
    </xf>
    <xf numFmtId="39" fontId="35" fillId="34" borderId="18" xfId="0" applyNumberFormat="1" applyFont="1" applyFill="1" applyBorder="1" applyAlignment="1">
      <alignment vertical="top"/>
    </xf>
    <xf numFmtId="0" fontId="39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5" fillId="0" borderId="16" xfId="0" applyFon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0" xfId="0" applyFont="1" applyBorder="1" applyAlignment="1">
      <alignment vertical="top" wrapText="1"/>
    </xf>
    <xf numFmtId="0" fontId="35" fillId="0" borderId="0" xfId="0" applyFont="1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 applyProtection="1">
      <alignment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zoomScalePageLayoutView="0" workbookViewId="0" topLeftCell="A13">
      <selection activeCell="N30" sqref="N30"/>
    </sheetView>
  </sheetViews>
  <sheetFormatPr defaultColWidth="9.140625" defaultRowHeight="12.75"/>
  <cols>
    <col min="1" max="1" width="1.7109375" style="1" customWidth="1"/>
    <col min="2" max="2" width="36.28125" style="1" customWidth="1"/>
    <col min="3" max="3" width="1.7109375" style="1" customWidth="1"/>
    <col min="4" max="10" width="9.140625" style="1" customWidth="1"/>
    <col min="11" max="11" width="1.57421875" style="1" customWidth="1"/>
    <col min="12" max="12" width="1.7109375" style="1" customWidth="1"/>
    <col min="13" max="13" width="7.140625" style="1" bestFit="1" customWidth="1"/>
    <col min="14" max="16384" width="9.140625" style="1" customWidth="1"/>
  </cols>
  <sheetData>
    <row r="1" spans="2:5" ht="15.75">
      <c r="B1" s="2" t="s">
        <v>0</v>
      </c>
      <c r="D1" s="3" t="s">
        <v>34</v>
      </c>
      <c r="E1" s="3"/>
    </row>
    <row r="2" spans="2:8" ht="15">
      <c r="B2" s="27" t="s">
        <v>33</v>
      </c>
      <c r="D2" s="29"/>
      <c r="E2" s="29"/>
      <c r="F2" s="30"/>
      <c r="G2" s="30"/>
      <c r="H2" s="30"/>
    </row>
    <row r="3" spans="2:5" s="28" customFormat="1" ht="12.75">
      <c r="B3" s="3"/>
      <c r="D3" s="3"/>
      <c r="E3" s="3"/>
    </row>
    <row r="4" spans="2:13" ht="12.75">
      <c r="B4" s="1" t="s">
        <v>1</v>
      </c>
      <c r="D4" s="4">
        <v>41400</v>
      </c>
      <c r="E4" s="4">
        <f aca="true" t="shared" si="0" ref="E4:J4">D4+1</f>
        <v>41401</v>
      </c>
      <c r="F4" s="4">
        <f t="shared" si="0"/>
        <v>41402</v>
      </c>
      <c r="G4" s="4">
        <f t="shared" si="0"/>
        <v>41403</v>
      </c>
      <c r="H4" s="4">
        <f t="shared" si="0"/>
        <v>41404</v>
      </c>
      <c r="I4" s="4">
        <f t="shared" si="0"/>
        <v>41405</v>
      </c>
      <c r="J4" s="4">
        <f t="shared" si="0"/>
        <v>41406</v>
      </c>
      <c r="M4" s="1" t="s">
        <v>18</v>
      </c>
    </row>
    <row r="6" spans="1:11" ht="12.75">
      <c r="A6" s="5"/>
      <c r="B6" s="7"/>
      <c r="C6" s="7"/>
      <c r="D6" s="7"/>
      <c r="E6" s="7"/>
      <c r="F6" s="7"/>
      <c r="G6" s="7"/>
      <c r="H6" s="7"/>
      <c r="I6" s="7"/>
      <c r="J6" s="7"/>
      <c r="K6" s="8"/>
    </row>
    <row r="7" spans="1:11" ht="12.75">
      <c r="A7" s="9">
        <v>3</v>
      </c>
      <c r="B7" s="10" t="s">
        <v>21</v>
      </c>
      <c r="C7" s="11"/>
      <c r="D7" s="11"/>
      <c r="E7" s="11"/>
      <c r="F7" s="11"/>
      <c r="G7" s="11"/>
      <c r="H7" s="11"/>
      <c r="I7" s="11"/>
      <c r="J7" s="11"/>
      <c r="K7" s="12"/>
    </row>
    <row r="8" spans="1:13" ht="12.75">
      <c r="A8" s="13"/>
      <c r="B8" s="14" t="s">
        <v>2</v>
      </c>
      <c r="C8" s="11"/>
      <c r="D8" s="15"/>
      <c r="E8" s="15"/>
      <c r="F8" s="15"/>
      <c r="G8" s="15"/>
      <c r="H8" s="15"/>
      <c r="I8" s="15"/>
      <c r="J8" s="15"/>
      <c r="K8" s="12"/>
      <c r="M8" s="16">
        <f aca="true" t="shared" si="1" ref="M8:M17">IF(COUNT(D8:J8)&gt;0,((ROUND(D8/15,2)+ROUND(E8/15,2)+ROUND(F8/15,2)+ROUND(G8/15,2)+ROUND(H8/15,2)+ROUND(I8/15,2)+ROUND(J8/15,2))*$A$7),"")</f>
      </c>
    </row>
    <row r="9" spans="1:13" ht="12.75">
      <c r="A9" s="13"/>
      <c r="B9" s="14" t="s">
        <v>25</v>
      </c>
      <c r="C9" s="11"/>
      <c r="D9" s="15"/>
      <c r="E9" s="15"/>
      <c r="F9" s="15"/>
      <c r="G9" s="15"/>
      <c r="H9" s="15"/>
      <c r="I9" s="15"/>
      <c r="J9" s="15"/>
      <c r="K9" s="12"/>
      <c r="M9" s="16">
        <f t="shared" si="1"/>
      </c>
    </row>
    <row r="10" spans="1:13" ht="12.75">
      <c r="A10" s="13"/>
      <c r="B10" s="14" t="s">
        <v>26</v>
      </c>
      <c r="C10" s="11"/>
      <c r="D10" s="15"/>
      <c r="E10" s="15"/>
      <c r="F10" s="15"/>
      <c r="G10" s="15"/>
      <c r="H10" s="15"/>
      <c r="I10" s="15"/>
      <c r="J10" s="15"/>
      <c r="K10" s="12"/>
      <c r="M10" s="16">
        <f t="shared" si="1"/>
      </c>
    </row>
    <row r="11" spans="1:13" ht="12.75">
      <c r="A11" s="13"/>
      <c r="B11" s="14" t="s">
        <v>27</v>
      </c>
      <c r="C11" s="11"/>
      <c r="D11" s="15"/>
      <c r="E11" s="15"/>
      <c r="F11" s="15"/>
      <c r="G11" s="15"/>
      <c r="H11" s="15"/>
      <c r="I11" s="15"/>
      <c r="J11" s="15"/>
      <c r="K11" s="12"/>
      <c r="M11" s="16">
        <f t="shared" si="1"/>
      </c>
    </row>
    <row r="12" spans="1:13" ht="12.75">
      <c r="A12" s="13"/>
      <c r="B12" s="14" t="s">
        <v>28</v>
      </c>
      <c r="C12" s="11"/>
      <c r="D12" s="15"/>
      <c r="E12" s="15"/>
      <c r="F12" s="15"/>
      <c r="G12" s="15"/>
      <c r="H12" s="15"/>
      <c r="I12" s="15"/>
      <c r="J12" s="15"/>
      <c r="K12" s="12"/>
      <c r="M12" s="16">
        <f t="shared" si="1"/>
      </c>
    </row>
    <row r="13" spans="1:13" ht="12.75">
      <c r="A13" s="13"/>
      <c r="B13" s="14" t="s">
        <v>29</v>
      </c>
      <c r="C13" s="11"/>
      <c r="D13" s="15"/>
      <c r="E13" s="15"/>
      <c r="F13" s="15"/>
      <c r="G13" s="15"/>
      <c r="H13" s="15"/>
      <c r="I13" s="15"/>
      <c r="J13" s="15"/>
      <c r="K13" s="12"/>
      <c r="M13" s="16">
        <f t="shared" si="1"/>
      </c>
    </row>
    <row r="14" spans="1:13" ht="12.75">
      <c r="A14" s="13"/>
      <c r="B14" s="14" t="s">
        <v>30</v>
      </c>
      <c r="C14" s="11"/>
      <c r="D14" s="15"/>
      <c r="E14" s="15"/>
      <c r="F14" s="15"/>
      <c r="G14" s="15"/>
      <c r="H14" s="15"/>
      <c r="I14" s="15"/>
      <c r="J14" s="15"/>
      <c r="K14" s="12"/>
      <c r="M14" s="16">
        <f t="shared" si="1"/>
      </c>
    </row>
    <row r="15" spans="1:13" ht="12.75">
      <c r="A15" s="13"/>
      <c r="B15" s="14" t="s">
        <v>31</v>
      </c>
      <c r="C15" s="11"/>
      <c r="D15" s="15"/>
      <c r="E15" s="15"/>
      <c r="F15" s="15"/>
      <c r="G15" s="15"/>
      <c r="H15" s="15"/>
      <c r="I15" s="15"/>
      <c r="J15" s="15"/>
      <c r="K15" s="12"/>
      <c r="M15" s="16">
        <f t="shared" si="1"/>
      </c>
    </row>
    <row r="16" spans="1:13" ht="12.75">
      <c r="A16" s="13"/>
      <c r="B16" s="14" t="s">
        <v>3</v>
      </c>
      <c r="C16" s="11"/>
      <c r="D16" s="15"/>
      <c r="E16" s="15"/>
      <c r="F16" s="15"/>
      <c r="G16" s="15"/>
      <c r="H16" s="15"/>
      <c r="I16" s="15"/>
      <c r="J16" s="15"/>
      <c r="K16" s="12"/>
      <c r="M16" s="16">
        <f t="shared" si="1"/>
      </c>
    </row>
    <row r="17" spans="1:13" ht="12.75">
      <c r="A17" s="13"/>
      <c r="B17" s="35" t="s">
        <v>4</v>
      </c>
      <c r="C17" s="11"/>
      <c r="D17" s="15"/>
      <c r="E17" s="15"/>
      <c r="F17" s="15"/>
      <c r="G17" s="15"/>
      <c r="H17" s="15"/>
      <c r="I17" s="15"/>
      <c r="J17" s="15"/>
      <c r="K17" s="12"/>
      <c r="M17" s="16">
        <f t="shared" si="1"/>
      </c>
    </row>
    <row r="18" spans="1:11" ht="12.75">
      <c r="A18" s="17"/>
      <c r="B18" s="18"/>
      <c r="C18" s="19"/>
      <c r="D18" s="19"/>
      <c r="E18" s="19"/>
      <c r="F18" s="19"/>
      <c r="G18" s="19"/>
      <c r="H18" s="19"/>
      <c r="I18" s="19"/>
      <c r="J18" s="19"/>
      <c r="K18" s="20"/>
    </row>
    <row r="19" spans="1:11" ht="12.75">
      <c r="A19" s="5"/>
      <c r="B19" s="6"/>
      <c r="C19" s="7"/>
      <c r="D19" s="7"/>
      <c r="E19" s="7"/>
      <c r="F19" s="7"/>
      <c r="G19" s="7"/>
      <c r="H19" s="7"/>
      <c r="I19" s="7"/>
      <c r="J19" s="7"/>
      <c r="K19" s="8"/>
    </row>
    <row r="20" spans="1:11" ht="12.75">
      <c r="A20" s="9">
        <v>2</v>
      </c>
      <c r="B20" s="10" t="s">
        <v>22</v>
      </c>
      <c r="C20" s="11"/>
      <c r="D20" s="11"/>
      <c r="E20" s="11"/>
      <c r="F20" s="11"/>
      <c r="G20" s="11"/>
      <c r="H20" s="11"/>
      <c r="I20" s="11"/>
      <c r="J20" s="11"/>
      <c r="K20" s="12"/>
    </row>
    <row r="21" spans="1:13" ht="12.75">
      <c r="A21" s="13"/>
      <c r="B21" s="14" t="s">
        <v>5</v>
      </c>
      <c r="C21" s="11"/>
      <c r="D21" s="15"/>
      <c r="E21" s="15"/>
      <c r="F21" s="15"/>
      <c r="G21" s="15"/>
      <c r="H21" s="15"/>
      <c r="I21" s="15"/>
      <c r="J21" s="15"/>
      <c r="K21" s="12"/>
      <c r="M21" s="16">
        <f>IF(COUNT(D21:J21)&gt;0,((ROUND(D21/15,2)+ROUND(E21/15,2)+ROUND(F21/15,2)+ROUND(G21/15,2)+ROUND(H21/15,2)+ROUND(I21/15,2)+ROUND(J21/15,2))*$A$20),"")</f>
      </c>
    </row>
    <row r="22" spans="1:13" ht="12.75">
      <c r="A22" s="13"/>
      <c r="B22" s="14" t="s">
        <v>6</v>
      </c>
      <c r="C22" s="11"/>
      <c r="D22" s="15"/>
      <c r="E22" s="15"/>
      <c r="F22" s="15"/>
      <c r="G22" s="15"/>
      <c r="H22" s="15"/>
      <c r="I22" s="15"/>
      <c r="J22" s="15"/>
      <c r="K22" s="12"/>
      <c r="M22" s="16">
        <f aca="true" t="shared" si="2" ref="M22:M28">IF(COUNT(D22:J22)&gt;0,((ROUND(D22/15,2)+ROUND(E22/15,2)+ROUND(F22/15,2)+ROUND(G22/15,2)+ROUND(H22/15,2)+ROUND(I22/15,2)+ROUND(J22/15,2))*$A$20),"")</f>
      </c>
    </row>
    <row r="23" spans="1:13" ht="12.75">
      <c r="A23" s="13"/>
      <c r="B23" s="14" t="s">
        <v>23</v>
      </c>
      <c r="C23" s="11"/>
      <c r="D23" s="15"/>
      <c r="E23" s="15"/>
      <c r="F23" s="15"/>
      <c r="G23" s="15"/>
      <c r="H23" s="15"/>
      <c r="I23" s="15"/>
      <c r="J23" s="15"/>
      <c r="K23" s="12"/>
      <c r="M23" s="16">
        <f t="shared" si="2"/>
      </c>
    </row>
    <row r="24" spans="1:13" ht="12.75">
      <c r="A24" s="13"/>
      <c r="B24" s="14" t="s">
        <v>7</v>
      </c>
      <c r="C24" s="11"/>
      <c r="D24" s="15"/>
      <c r="E24" s="15"/>
      <c r="F24" s="15"/>
      <c r="G24" s="15"/>
      <c r="H24" s="15"/>
      <c r="I24" s="15"/>
      <c r="J24" s="15"/>
      <c r="K24" s="12"/>
      <c r="M24" s="16">
        <f t="shared" si="2"/>
      </c>
    </row>
    <row r="25" spans="1:13" ht="12.75">
      <c r="A25" s="13"/>
      <c r="B25" s="14" t="s">
        <v>8</v>
      </c>
      <c r="C25" s="11"/>
      <c r="D25" s="15"/>
      <c r="E25" s="15"/>
      <c r="F25" s="15"/>
      <c r="G25" s="15"/>
      <c r="H25" s="15"/>
      <c r="I25" s="15"/>
      <c r="J25" s="15"/>
      <c r="K25" s="12"/>
      <c r="M25" s="16">
        <f t="shared" si="2"/>
      </c>
    </row>
    <row r="26" spans="1:13" ht="12.75">
      <c r="A26" s="13"/>
      <c r="B26" s="14" t="s">
        <v>9</v>
      </c>
      <c r="C26" s="11"/>
      <c r="D26" s="15"/>
      <c r="E26" s="15"/>
      <c r="F26" s="15"/>
      <c r="G26" s="15"/>
      <c r="H26" s="15"/>
      <c r="I26" s="15"/>
      <c r="J26" s="15"/>
      <c r="K26" s="12"/>
      <c r="M26" s="16">
        <f t="shared" si="2"/>
      </c>
    </row>
    <row r="27" spans="1:13" ht="25.5">
      <c r="A27" s="13"/>
      <c r="B27" s="14" t="s">
        <v>47</v>
      </c>
      <c r="C27" s="11"/>
      <c r="D27" s="15"/>
      <c r="E27" s="15"/>
      <c r="F27" s="15"/>
      <c r="G27" s="15"/>
      <c r="H27" s="15"/>
      <c r="I27" s="15"/>
      <c r="J27" s="15"/>
      <c r="K27" s="12"/>
      <c r="M27" s="16">
        <f t="shared" si="2"/>
      </c>
    </row>
    <row r="28" spans="1:13" ht="12.75">
      <c r="A28" s="13"/>
      <c r="B28" s="35" t="s">
        <v>4</v>
      </c>
      <c r="C28" s="11"/>
      <c r="D28" s="15"/>
      <c r="E28" s="15"/>
      <c r="F28" s="15"/>
      <c r="G28" s="15"/>
      <c r="H28" s="15"/>
      <c r="I28" s="15"/>
      <c r="J28" s="15"/>
      <c r="K28" s="12"/>
      <c r="M28" s="16">
        <f t="shared" si="2"/>
      </c>
    </row>
    <row r="29" spans="1:13" ht="25.5">
      <c r="A29" s="13"/>
      <c r="B29" s="14" t="s">
        <v>45</v>
      </c>
      <c r="C29" s="11"/>
      <c r="D29" s="15"/>
      <c r="E29" s="15"/>
      <c r="F29" s="15"/>
      <c r="G29" s="15"/>
      <c r="H29" s="15"/>
      <c r="I29" s="15"/>
      <c r="J29" s="15"/>
      <c r="K29" s="12"/>
      <c r="M29" s="16">
        <f>IF(COUNT(D29:J29)&gt;0,((ROUND(D29/1,2)+ROUND(E29/1,2)+ROUND(F29/1,2)+ROUND(G29/1,2)+ROUND(H29/1,2)+ROUND(I29/1,2)+ROUND(J29/1,2))*$A$20),"")</f>
      </c>
    </row>
    <row r="30" spans="1:11" ht="12.75">
      <c r="A30" s="17"/>
      <c r="B30" s="18"/>
      <c r="C30" s="19"/>
      <c r="D30" s="19"/>
      <c r="E30" s="19"/>
      <c r="F30" s="19"/>
      <c r="G30" s="19"/>
      <c r="H30" s="19"/>
      <c r="I30" s="19"/>
      <c r="J30" s="19"/>
      <c r="K30" s="20"/>
    </row>
    <row r="31" spans="1:11" ht="12.75">
      <c r="A31" s="5"/>
      <c r="B31" s="6"/>
      <c r="C31" s="7"/>
      <c r="D31" s="7"/>
      <c r="E31" s="7"/>
      <c r="F31" s="7"/>
      <c r="G31" s="7"/>
      <c r="H31" s="7"/>
      <c r="I31" s="7"/>
      <c r="J31" s="7"/>
      <c r="K31" s="8"/>
    </row>
    <row r="32" spans="1:11" ht="12.75">
      <c r="A32" s="9">
        <v>1</v>
      </c>
      <c r="B32" s="10" t="s">
        <v>10</v>
      </c>
      <c r="C32" s="11"/>
      <c r="D32" s="32" t="s">
        <v>46</v>
      </c>
      <c r="E32" s="33"/>
      <c r="F32" s="33"/>
      <c r="G32" s="33"/>
      <c r="H32" s="33"/>
      <c r="I32" s="33"/>
      <c r="J32" s="33"/>
      <c r="K32" s="12"/>
    </row>
    <row r="33" spans="1:13" ht="25.5">
      <c r="A33" s="13"/>
      <c r="B33" s="31" t="s">
        <v>40</v>
      </c>
      <c r="C33" s="11"/>
      <c r="D33" s="15"/>
      <c r="E33" s="15"/>
      <c r="F33" s="15"/>
      <c r="G33" s="15"/>
      <c r="H33" s="15"/>
      <c r="I33" s="15"/>
      <c r="J33" s="15"/>
      <c r="K33" s="12"/>
      <c r="M33" s="16">
        <f aca="true" t="shared" si="3" ref="M33:M38">IF(COUNT(D33:J33)&gt;0,((ROUND(D33/15,2)+ROUND(E33/15,2)+ROUND(F33/15,2)+ROUND(G33/15,2)+ROUND(H33/15,2)+ROUND(I33/15,2)+ROUND(J33/15,2))*$A$32),"")</f>
      </c>
    </row>
    <row r="34" spans="1:13" ht="12.75">
      <c r="A34" s="13"/>
      <c r="B34" s="14" t="s">
        <v>11</v>
      </c>
      <c r="C34" s="11"/>
      <c r="D34" s="15"/>
      <c r="E34" s="15"/>
      <c r="F34" s="15"/>
      <c r="G34" s="15"/>
      <c r="H34" s="15"/>
      <c r="I34" s="15"/>
      <c r="J34" s="15"/>
      <c r="K34" s="12"/>
      <c r="M34" s="16">
        <f t="shared" si="3"/>
      </c>
    </row>
    <row r="35" spans="1:13" ht="12.75">
      <c r="A35" s="13"/>
      <c r="B35" s="21" t="s">
        <v>24</v>
      </c>
      <c r="C35" s="11"/>
      <c r="D35" s="15"/>
      <c r="E35" s="15"/>
      <c r="F35" s="15"/>
      <c r="G35" s="15"/>
      <c r="H35" s="15"/>
      <c r="I35" s="15"/>
      <c r="J35" s="15"/>
      <c r="K35" s="12"/>
      <c r="M35" s="16">
        <f t="shared" si="3"/>
      </c>
    </row>
    <row r="36" spans="1:13" ht="12.75">
      <c r="A36" s="13"/>
      <c r="B36" s="14" t="s">
        <v>12</v>
      </c>
      <c r="C36" s="11"/>
      <c r="D36" s="15"/>
      <c r="E36" s="15"/>
      <c r="F36" s="15"/>
      <c r="G36" s="15"/>
      <c r="H36" s="15"/>
      <c r="I36" s="15"/>
      <c r="J36" s="15"/>
      <c r="K36" s="12"/>
      <c r="M36" s="16">
        <f t="shared" si="3"/>
      </c>
    </row>
    <row r="37" spans="1:13" ht="12.75">
      <c r="A37" s="13"/>
      <c r="B37" s="14" t="s">
        <v>13</v>
      </c>
      <c r="C37" s="11"/>
      <c r="D37" s="15"/>
      <c r="E37" s="15"/>
      <c r="F37" s="15"/>
      <c r="G37" s="15"/>
      <c r="H37" s="15"/>
      <c r="I37" s="15"/>
      <c r="J37" s="15"/>
      <c r="K37" s="12"/>
      <c r="M37" s="16">
        <f t="shared" si="3"/>
      </c>
    </row>
    <row r="38" spans="1:13" ht="12.75">
      <c r="A38" s="13"/>
      <c r="B38" s="35" t="s">
        <v>4</v>
      </c>
      <c r="C38" s="11"/>
      <c r="D38" s="15"/>
      <c r="E38" s="15"/>
      <c r="F38" s="15"/>
      <c r="G38" s="15"/>
      <c r="H38" s="15"/>
      <c r="I38" s="15"/>
      <c r="J38" s="15"/>
      <c r="K38" s="12"/>
      <c r="M38" s="16">
        <f t="shared" si="3"/>
      </c>
    </row>
    <row r="39" spans="1:13" ht="25.5">
      <c r="A39" s="13"/>
      <c r="B39" s="14" t="s">
        <v>43</v>
      </c>
      <c r="C39" s="11"/>
      <c r="D39" s="15"/>
      <c r="E39" s="15"/>
      <c r="F39" s="15"/>
      <c r="G39" s="15"/>
      <c r="H39" s="15"/>
      <c r="I39" s="15"/>
      <c r="J39" s="15"/>
      <c r="K39" s="12"/>
      <c r="M39" s="16">
        <f>IF(COUNT(D39:J39)&gt;0,((ROUND(D39/2,2)+ROUND(E39/2,2)+ROUND(F39/2,2)+ROUND(G39/2,2)+ROUND(H39/2,2)+ROUND(I39/2,2)+ROUND(J39/2,2))*$A$32),"")</f>
      </c>
    </row>
    <row r="40" spans="1:11" ht="12.75">
      <c r="A40" s="17"/>
      <c r="B40" s="19"/>
      <c r="C40" s="19"/>
      <c r="D40" s="19"/>
      <c r="E40" s="19"/>
      <c r="F40" s="19"/>
      <c r="G40" s="19"/>
      <c r="H40" s="19"/>
      <c r="I40" s="19"/>
      <c r="J40" s="19"/>
      <c r="K40" s="20"/>
    </row>
    <row r="41" ht="12.75">
      <c r="B41" s="22">
        <v>15</v>
      </c>
    </row>
    <row r="42" ht="12.75">
      <c r="B42" s="1" t="str">
        <f>"Scoring is based on a time interval of "&amp;TEXT(B41,"00")&amp;" minutes."</f>
        <v>Scoring is based on a time interval of 15 minutes.</v>
      </c>
    </row>
    <row r="44" spans="2:10" ht="12.75">
      <c r="B44" s="1" t="s">
        <v>41</v>
      </c>
      <c r="D44" s="16">
        <f>(ROUND(D8/$B$41,2)+ROUND(D9/$B$41,2)+ROUND(D10/$B$41,2)+ROUND(D11/$B$41,2)+ROUND(D12/$B$41,2)+ROUND(D13/$B$41,2)+ROUND(D14/$B$41,2)+ROUND(D15/$B$41,2)+ROUND(D16/$B$41,2)+ROUND(D17/$B$41,2)+ROUND(D21/$B$41,2)+ROUND(D22/$B$41,2)+ROUND(D23/$B$41,2)+ROUND(D24/$B$41,2)+ROUND(D25/$B$41,2)+ROUND(D26/$B$41,2)+ROUND(D28/$B$41,2)+ROUND(D29/1,2)+ROUND(D33/$B$41,2)+ROUND(D34/$B$41,2)+ROUND(D35/$B$41,2)+ROUND(D36/$B$41,2)+ROUND(D37/$B$41,2)+ROUND(D38/$B$41,2)+ROUND(D39/2,2))*$B$41</f>
        <v>0</v>
      </c>
      <c r="E44" s="16">
        <f aca="true" t="shared" si="4" ref="E44:J44">(ROUND(E8/$B$41,2)+ROUND(E9/$B$41,2)+ROUND(E10/$B$41,2)+ROUND(E11/$B$41,2)+ROUND(E12/$B$41,2)+ROUND(E13/$B$41,2)+ROUND(E14/$B$41,2)+ROUND(E15/$B$41,2)+ROUND(E16/$B$41,2)+ROUND(E17/$B$41,2)+ROUND(E21/$B$41,2)+ROUND(E22/$B$41,2)+ROUND(E23/$B$41,2)+ROUND(E24/$B$41,2)+ROUND(E25/$B$41,2)+ROUND(E26/$B$41,2)+ROUND(E28/$B$41,2)+ROUND(E29/1,2)+ROUND(E33/$B$41,2)+ROUND(E34/$B$41,2)+ROUND(E35/$B$41,2)+ROUND(E36/$B$41,2)+ROUND(E37/$B$41,2)+ROUND(E38/$B$41,2)+ROUND(E39/2,2))*$B$41</f>
        <v>0</v>
      </c>
      <c r="F44" s="16">
        <f t="shared" si="4"/>
        <v>0</v>
      </c>
      <c r="G44" s="16">
        <f t="shared" si="4"/>
        <v>0</v>
      </c>
      <c r="H44" s="16">
        <f t="shared" si="4"/>
        <v>0</v>
      </c>
      <c r="I44" s="16">
        <f t="shared" si="4"/>
        <v>0</v>
      </c>
      <c r="J44" s="16">
        <f t="shared" si="4"/>
        <v>0</v>
      </c>
    </row>
    <row r="46" ht="12.75">
      <c r="B46" s="1" t="s">
        <v>14</v>
      </c>
    </row>
    <row r="47" spans="2:14" ht="12.75">
      <c r="B47" s="23" t="s">
        <v>15</v>
      </c>
      <c r="D47" s="16">
        <f aca="true" t="shared" si="5" ref="D47:J47">(ROUND(D8/$B$41,2)+ROUND(D9/$B$41,2)+ROUND(D10/$B$41,2)+ROUND(D11/$B$41,2)+ROUND(D12/$B$41,2)+ROUND(D13/$B$41,2)+ROUND(D14/$B$41,2)+ROUND(D15/$B$41,2)+ROUND(D16/$B$41,2)+ROUND(D17/$B$41,2))*$A$7</f>
        <v>0</v>
      </c>
      <c r="E47" s="16">
        <f t="shared" si="5"/>
        <v>0</v>
      </c>
      <c r="F47" s="16">
        <f t="shared" si="5"/>
        <v>0</v>
      </c>
      <c r="G47" s="16">
        <f t="shared" si="5"/>
        <v>0</v>
      </c>
      <c r="H47" s="16">
        <f t="shared" si="5"/>
        <v>0</v>
      </c>
      <c r="I47" s="16">
        <f t="shared" si="5"/>
        <v>0</v>
      </c>
      <c r="J47" s="16">
        <f t="shared" si="5"/>
        <v>0</v>
      </c>
      <c r="M47" s="16">
        <f>SUM(M8:M17)</f>
        <v>0</v>
      </c>
      <c r="N47" s="24">
        <f>IF(ROUND(SUM(D47:J47)-M47,2)&lt;&gt;0,"Error","")</f>
      </c>
    </row>
    <row r="48" spans="2:14" ht="12.75">
      <c r="B48" s="23" t="s">
        <v>16</v>
      </c>
      <c r="D48" s="16">
        <f>(ROUND(D21/$B$41,2)+ROUND(D22/$B$41,2)+ROUND(D23/$B$41,2)+ROUND(D24/$B$41,2)+ROUND(D25/$B$41,2)+ROUND(D26/$B$41,2)+ROUND(D27/$B$41,2)+ROUND(D28/$B$41,2)+ROUND(D29/1,2))*$A$20</f>
        <v>0</v>
      </c>
      <c r="E48" s="16">
        <f aca="true" t="shared" si="6" ref="E48:J48">(ROUND(E21/$B$41,2)+ROUND(E22/$B$41,2)+ROUND(E23/$B$41,2)+ROUND(E24/$B$41,2)+ROUND(E25/$B$41,2)+ROUND(E26/$B$41,2)+ROUND(E27/$B$41,2)+ROUND(E28/$B$41,2)+ROUND(E29/1,2))*$A$20</f>
        <v>0</v>
      </c>
      <c r="F48" s="16">
        <f t="shared" si="6"/>
        <v>0</v>
      </c>
      <c r="G48" s="16">
        <f t="shared" si="6"/>
        <v>0</v>
      </c>
      <c r="H48" s="16">
        <f t="shared" si="6"/>
        <v>0</v>
      </c>
      <c r="I48" s="16">
        <f t="shared" si="6"/>
        <v>0</v>
      </c>
      <c r="J48" s="16">
        <f t="shared" si="6"/>
        <v>0</v>
      </c>
      <c r="M48" s="16">
        <f>SUM(M20:M29)</f>
        <v>0</v>
      </c>
      <c r="N48" s="24">
        <f>IF(ROUND(SUM(D48:J48)-M48,2)&lt;&gt;0,"Error","")</f>
      </c>
    </row>
    <row r="49" spans="2:15" ht="12.75">
      <c r="B49" s="23" t="s">
        <v>17</v>
      </c>
      <c r="D49" s="16">
        <f>(ROUND(D33/$B$41,2)+ROUND(D34/$B$41,2)+ROUND(D35/$B$41,2)+ROUND(D36/$B$41,2)+ROUND(D37/$B$41,2)+ROUND(D38/$B$41,2)+ROUND(D39/2,2))*$A$32</f>
        <v>0</v>
      </c>
      <c r="E49" s="16">
        <f aca="true" t="shared" si="7" ref="E49:J49">(ROUND(E33/$B$41,2)+ROUND(E34/$B$41,2)+ROUND(E35/$B$41,2)+ROUND(E36/$B$41,2)+ROUND(E37/$B$41,2)+ROUND(E38/$B$41,2)+ROUND(E39/2,2))*$A$32</f>
        <v>0</v>
      </c>
      <c r="F49" s="16">
        <f t="shared" si="7"/>
        <v>0</v>
      </c>
      <c r="G49" s="16">
        <f t="shared" si="7"/>
        <v>0</v>
      </c>
      <c r="H49" s="16">
        <f t="shared" si="7"/>
        <v>0</v>
      </c>
      <c r="I49" s="16">
        <f t="shared" si="7"/>
        <v>0</v>
      </c>
      <c r="J49" s="16">
        <f t="shared" si="7"/>
        <v>0</v>
      </c>
      <c r="M49" s="16">
        <f>SUM(M33:M39)</f>
        <v>0</v>
      </c>
      <c r="N49" s="24">
        <f>IF(ROUND(SUM(D49:J49)-M49,2)&lt;&gt;0,"Error","")</f>
      </c>
      <c r="O49" s="16"/>
    </row>
    <row r="50" spans="2:14" ht="12.75">
      <c r="B50" s="23" t="s">
        <v>42</v>
      </c>
      <c r="D50" s="16">
        <f>IF(D44&gt;=30,2,0)</f>
        <v>0</v>
      </c>
      <c r="E50" s="16">
        <f aca="true" t="shared" si="8" ref="E50:J50">IF(E44&gt;=30,2,0)</f>
        <v>0</v>
      </c>
      <c r="F50" s="16">
        <f t="shared" si="8"/>
        <v>0</v>
      </c>
      <c r="G50" s="16">
        <f t="shared" si="8"/>
        <v>0</v>
      </c>
      <c r="H50" s="16">
        <f t="shared" si="8"/>
        <v>0</v>
      </c>
      <c r="I50" s="16">
        <f t="shared" si="8"/>
        <v>0</v>
      </c>
      <c r="J50" s="16">
        <f t="shared" si="8"/>
        <v>0</v>
      </c>
      <c r="M50" s="16">
        <f>SUM(D50:J50)</f>
        <v>0</v>
      </c>
      <c r="N50" s="24">
        <f>IF(ROUND(SUM(D50:J50)-M50,2)&lt;&gt;0,"Error","")</f>
      </c>
    </row>
    <row r="51" spans="2:13" ht="12.75">
      <c r="B51" s="23" t="s">
        <v>44</v>
      </c>
      <c r="M51" s="16">
        <f>IF(SUM(D8:J17,D21:J29)&gt;149.99999,25,0)</f>
        <v>0</v>
      </c>
    </row>
    <row r="52" spans="2:13" ht="12.75">
      <c r="B52" s="23" t="s">
        <v>19</v>
      </c>
      <c r="M52" s="16">
        <f>COUNT(M8:M39)</f>
        <v>0</v>
      </c>
    </row>
    <row r="53" spans="2:13" s="3" customFormat="1" ht="13.5" thickBot="1">
      <c r="B53" s="25" t="s">
        <v>20</v>
      </c>
      <c r="M53" s="26">
        <f>SUM(M47:M52)</f>
        <v>0</v>
      </c>
    </row>
    <row r="54" ht="13.5" thickTop="1"/>
  </sheetData>
  <sheetProtection password="DAA7" sheet="1"/>
  <conditionalFormatting sqref="D33:J38">
    <cfRule type="cellIs" priority="2" dxfId="0" operator="greaterThan" stopIfTrue="1">
      <formula>240</formula>
    </cfRule>
  </conditionalFormatting>
  <conditionalFormatting sqref="D27:J27">
    <cfRule type="cellIs" priority="1" dxfId="0" operator="greaterThan" stopIfTrue="1">
      <formula>240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36.28125" style="1" customWidth="1"/>
    <col min="3" max="3" width="1.7109375" style="1" customWidth="1"/>
    <col min="4" max="10" width="9.140625" style="1" customWidth="1"/>
    <col min="11" max="11" width="1.57421875" style="1" customWidth="1"/>
    <col min="12" max="12" width="1.7109375" style="1" customWidth="1"/>
    <col min="13" max="13" width="7.140625" style="1" bestFit="1" customWidth="1"/>
    <col min="14" max="16384" width="9.140625" style="1" customWidth="1"/>
  </cols>
  <sheetData>
    <row r="1" spans="2:5" ht="15.75">
      <c r="B1" s="2" t="s">
        <v>0</v>
      </c>
      <c r="D1" s="3" t="s">
        <v>35</v>
      </c>
      <c r="E1" s="3"/>
    </row>
    <row r="2" spans="2:8" ht="15">
      <c r="B2" s="27" t="s">
        <v>33</v>
      </c>
      <c r="D2" s="29"/>
      <c r="E2" s="29"/>
      <c r="F2" s="30"/>
      <c r="G2" s="30"/>
      <c r="H2" s="30"/>
    </row>
    <row r="4" spans="2:13" ht="12.75">
      <c r="B4" s="1" t="s">
        <v>1</v>
      </c>
      <c r="D4" s="4">
        <f>'Wk 1'!D4+7</f>
        <v>41407</v>
      </c>
      <c r="E4" s="4">
        <f aca="true" t="shared" si="0" ref="E4:J4">D4+1</f>
        <v>41408</v>
      </c>
      <c r="F4" s="4">
        <f t="shared" si="0"/>
        <v>41409</v>
      </c>
      <c r="G4" s="4">
        <f t="shared" si="0"/>
        <v>41410</v>
      </c>
      <c r="H4" s="4">
        <f t="shared" si="0"/>
        <v>41411</v>
      </c>
      <c r="I4" s="4">
        <f t="shared" si="0"/>
        <v>41412</v>
      </c>
      <c r="J4" s="4">
        <f t="shared" si="0"/>
        <v>41413</v>
      </c>
      <c r="M4" s="1" t="s">
        <v>18</v>
      </c>
    </row>
    <row r="6" spans="1:11" ht="12.75">
      <c r="A6" s="5"/>
      <c r="B6" s="7"/>
      <c r="C6" s="7"/>
      <c r="D6" s="7"/>
      <c r="E6" s="7"/>
      <c r="F6" s="7"/>
      <c r="G6" s="7"/>
      <c r="H6" s="7"/>
      <c r="I6" s="7"/>
      <c r="J6" s="7"/>
      <c r="K6" s="8"/>
    </row>
    <row r="7" spans="1:11" ht="12.75">
      <c r="A7" s="9">
        <v>3</v>
      </c>
      <c r="B7" s="10" t="s">
        <v>21</v>
      </c>
      <c r="C7" s="11"/>
      <c r="D7" s="11"/>
      <c r="E7" s="11"/>
      <c r="F7" s="11"/>
      <c r="G7" s="11"/>
      <c r="H7" s="11"/>
      <c r="I7" s="11"/>
      <c r="J7" s="11"/>
      <c r="K7" s="12"/>
    </row>
    <row r="8" spans="1:13" ht="12.75">
      <c r="A8" s="13"/>
      <c r="B8" s="14" t="s">
        <v>2</v>
      </c>
      <c r="C8" s="11"/>
      <c r="D8" s="15"/>
      <c r="E8" s="15"/>
      <c r="F8" s="15"/>
      <c r="G8" s="15"/>
      <c r="H8" s="15"/>
      <c r="I8" s="15"/>
      <c r="J8" s="15"/>
      <c r="K8" s="12"/>
      <c r="M8" s="16">
        <f aca="true" t="shared" si="1" ref="M8:M17">IF(COUNT(D8:J8)&gt;0,((ROUND(D8/15,2)+ROUND(E8/15,2)+ROUND(F8/15,2)+ROUND(G8/15,2)+ROUND(H8/15,2)+ROUND(I8/15,2)+ROUND(J8/15,2))*$A$7),"")</f>
      </c>
    </row>
    <row r="9" spans="1:13" ht="12.75">
      <c r="A9" s="13"/>
      <c r="B9" s="14" t="s">
        <v>25</v>
      </c>
      <c r="C9" s="11"/>
      <c r="D9" s="15"/>
      <c r="E9" s="15"/>
      <c r="F9" s="15"/>
      <c r="G9" s="15"/>
      <c r="H9" s="15"/>
      <c r="I9" s="15"/>
      <c r="J9" s="15"/>
      <c r="K9" s="12"/>
      <c r="M9" s="16">
        <f t="shared" si="1"/>
      </c>
    </row>
    <row r="10" spans="1:13" ht="12.75">
      <c r="A10" s="13"/>
      <c r="B10" s="14" t="s">
        <v>26</v>
      </c>
      <c r="C10" s="11"/>
      <c r="D10" s="15"/>
      <c r="E10" s="15"/>
      <c r="F10" s="15"/>
      <c r="G10" s="15"/>
      <c r="H10" s="15"/>
      <c r="I10" s="15"/>
      <c r="J10" s="15"/>
      <c r="K10" s="12"/>
      <c r="M10" s="16">
        <f t="shared" si="1"/>
      </c>
    </row>
    <row r="11" spans="1:13" ht="12.75">
      <c r="A11" s="13"/>
      <c r="B11" s="14" t="s">
        <v>27</v>
      </c>
      <c r="C11" s="11"/>
      <c r="D11" s="15"/>
      <c r="E11" s="15"/>
      <c r="F11" s="15"/>
      <c r="G11" s="15"/>
      <c r="H11" s="15"/>
      <c r="I11" s="15"/>
      <c r="J11" s="15"/>
      <c r="K11" s="12"/>
      <c r="M11" s="16">
        <f t="shared" si="1"/>
      </c>
    </row>
    <row r="12" spans="1:13" ht="12.75">
      <c r="A12" s="13"/>
      <c r="B12" s="14" t="s">
        <v>28</v>
      </c>
      <c r="C12" s="11"/>
      <c r="D12" s="15"/>
      <c r="E12" s="15"/>
      <c r="F12" s="15"/>
      <c r="G12" s="15"/>
      <c r="H12" s="15"/>
      <c r="I12" s="15"/>
      <c r="J12" s="15"/>
      <c r="K12" s="12"/>
      <c r="M12" s="16">
        <f t="shared" si="1"/>
      </c>
    </row>
    <row r="13" spans="1:13" ht="12.75">
      <c r="A13" s="13"/>
      <c r="B13" s="14" t="s">
        <v>29</v>
      </c>
      <c r="C13" s="11"/>
      <c r="D13" s="15"/>
      <c r="E13" s="15"/>
      <c r="F13" s="15"/>
      <c r="G13" s="15"/>
      <c r="H13" s="15"/>
      <c r="I13" s="15"/>
      <c r="J13" s="15"/>
      <c r="K13" s="12"/>
      <c r="M13" s="16">
        <f t="shared" si="1"/>
      </c>
    </row>
    <row r="14" spans="1:13" ht="12.75">
      <c r="A14" s="13"/>
      <c r="B14" s="14" t="s">
        <v>30</v>
      </c>
      <c r="C14" s="11"/>
      <c r="D14" s="15"/>
      <c r="E14" s="15"/>
      <c r="F14" s="15"/>
      <c r="G14" s="15"/>
      <c r="H14" s="15"/>
      <c r="I14" s="15"/>
      <c r="J14" s="15"/>
      <c r="K14" s="12"/>
      <c r="M14" s="16">
        <f t="shared" si="1"/>
      </c>
    </row>
    <row r="15" spans="1:13" ht="12.75">
      <c r="A15" s="13"/>
      <c r="B15" s="14" t="s">
        <v>31</v>
      </c>
      <c r="C15" s="11"/>
      <c r="D15" s="15"/>
      <c r="E15" s="15"/>
      <c r="F15" s="15"/>
      <c r="G15" s="15"/>
      <c r="H15" s="15"/>
      <c r="I15" s="15"/>
      <c r="J15" s="15"/>
      <c r="K15" s="12"/>
      <c r="M15" s="16">
        <f t="shared" si="1"/>
      </c>
    </row>
    <row r="16" spans="1:13" ht="12.75">
      <c r="A16" s="13"/>
      <c r="B16" s="14" t="s">
        <v>3</v>
      </c>
      <c r="C16" s="11"/>
      <c r="D16" s="15"/>
      <c r="E16" s="15"/>
      <c r="F16" s="15"/>
      <c r="G16" s="15"/>
      <c r="H16" s="15"/>
      <c r="I16" s="15"/>
      <c r="J16" s="15"/>
      <c r="K16" s="12"/>
      <c r="M16" s="16">
        <f t="shared" si="1"/>
      </c>
    </row>
    <row r="17" spans="1:13" ht="12.75">
      <c r="A17" s="13"/>
      <c r="B17" s="35" t="s">
        <v>4</v>
      </c>
      <c r="C17" s="11"/>
      <c r="D17" s="15"/>
      <c r="E17" s="15"/>
      <c r="F17" s="15"/>
      <c r="G17" s="15"/>
      <c r="H17" s="15"/>
      <c r="I17" s="15"/>
      <c r="J17" s="15"/>
      <c r="K17" s="12"/>
      <c r="M17" s="16">
        <f t="shared" si="1"/>
      </c>
    </row>
    <row r="18" spans="1:11" ht="12.75">
      <c r="A18" s="17"/>
      <c r="B18" s="18"/>
      <c r="C18" s="19"/>
      <c r="D18" s="19"/>
      <c r="E18" s="19"/>
      <c r="F18" s="19"/>
      <c r="G18" s="19"/>
      <c r="H18" s="19"/>
      <c r="I18" s="19"/>
      <c r="J18" s="19"/>
      <c r="K18" s="20"/>
    </row>
    <row r="19" spans="1:11" ht="12.75">
      <c r="A19" s="5"/>
      <c r="B19" s="6"/>
      <c r="C19" s="7"/>
      <c r="D19" s="7"/>
      <c r="E19" s="7"/>
      <c r="F19" s="7"/>
      <c r="G19" s="7"/>
      <c r="H19" s="7"/>
      <c r="I19" s="7"/>
      <c r="J19" s="7"/>
      <c r="K19" s="8"/>
    </row>
    <row r="20" spans="1:11" ht="12.75">
      <c r="A20" s="9">
        <v>2</v>
      </c>
      <c r="B20" s="10" t="s">
        <v>22</v>
      </c>
      <c r="C20" s="11"/>
      <c r="D20" s="11"/>
      <c r="E20" s="11"/>
      <c r="F20" s="11"/>
      <c r="G20" s="11"/>
      <c r="H20" s="11"/>
      <c r="I20" s="11"/>
      <c r="J20" s="11"/>
      <c r="K20" s="12"/>
    </row>
    <row r="21" spans="1:13" ht="12.75">
      <c r="A21" s="13"/>
      <c r="B21" s="34" t="s">
        <v>5</v>
      </c>
      <c r="C21" s="11"/>
      <c r="D21" s="15"/>
      <c r="E21" s="15"/>
      <c r="F21" s="15"/>
      <c r="G21" s="15"/>
      <c r="H21" s="15"/>
      <c r="I21" s="15"/>
      <c r="J21" s="15"/>
      <c r="K21" s="12"/>
      <c r="M21" s="16">
        <f>IF(COUNT(D21:J21)&gt;0,((ROUND(D21/15,2)+ROUND(E21/15,2)+ROUND(F21/15,2)+ROUND(G21/15,2)+ROUND(H21/15,2)+ROUND(I21/15,2)+ROUND(J21/15,2))*$A$20),"")</f>
      </c>
    </row>
    <row r="22" spans="1:13" ht="12.75">
      <c r="A22" s="13"/>
      <c r="B22" s="34" t="s">
        <v>6</v>
      </c>
      <c r="C22" s="11"/>
      <c r="D22" s="15"/>
      <c r="E22" s="15"/>
      <c r="F22" s="15"/>
      <c r="G22" s="15"/>
      <c r="H22" s="15"/>
      <c r="I22" s="15"/>
      <c r="J22" s="15"/>
      <c r="K22" s="12"/>
      <c r="M22" s="16">
        <f aca="true" t="shared" si="2" ref="M22:M28">IF(COUNT(D22:J22)&gt;0,((ROUND(D22/15,2)+ROUND(E22/15,2)+ROUND(F22/15,2)+ROUND(G22/15,2)+ROUND(H22/15,2)+ROUND(I22/15,2)+ROUND(J22/15,2))*$A$20),"")</f>
      </c>
    </row>
    <row r="23" spans="1:13" ht="12.75">
      <c r="A23" s="13"/>
      <c r="B23" s="34" t="s">
        <v>23</v>
      </c>
      <c r="C23" s="11"/>
      <c r="D23" s="15"/>
      <c r="E23" s="15"/>
      <c r="F23" s="15"/>
      <c r="G23" s="15"/>
      <c r="H23" s="15"/>
      <c r="I23" s="15"/>
      <c r="J23" s="15"/>
      <c r="K23" s="12"/>
      <c r="M23" s="16">
        <f t="shared" si="2"/>
      </c>
    </row>
    <row r="24" spans="1:13" ht="12.75">
      <c r="A24" s="13"/>
      <c r="B24" s="34" t="s">
        <v>7</v>
      </c>
      <c r="C24" s="11"/>
      <c r="D24" s="15"/>
      <c r="E24" s="15"/>
      <c r="F24" s="15"/>
      <c r="G24" s="15"/>
      <c r="H24" s="15"/>
      <c r="I24" s="15"/>
      <c r="J24" s="15"/>
      <c r="K24" s="12"/>
      <c r="M24" s="16">
        <f t="shared" si="2"/>
      </c>
    </row>
    <row r="25" spans="1:13" ht="12.75">
      <c r="A25" s="13"/>
      <c r="B25" s="34" t="s">
        <v>8</v>
      </c>
      <c r="C25" s="11"/>
      <c r="D25" s="15"/>
      <c r="E25" s="15"/>
      <c r="F25" s="15"/>
      <c r="G25" s="15"/>
      <c r="H25" s="15"/>
      <c r="I25" s="15"/>
      <c r="J25" s="15"/>
      <c r="K25" s="12"/>
      <c r="M25" s="16">
        <f t="shared" si="2"/>
      </c>
    </row>
    <row r="26" spans="1:13" ht="12.75">
      <c r="A26" s="13"/>
      <c r="B26" s="34" t="s">
        <v>9</v>
      </c>
      <c r="C26" s="11"/>
      <c r="D26" s="15"/>
      <c r="E26" s="15"/>
      <c r="F26" s="15"/>
      <c r="G26" s="15"/>
      <c r="H26" s="15"/>
      <c r="I26" s="15"/>
      <c r="J26" s="15"/>
      <c r="K26" s="12"/>
      <c r="M26" s="16">
        <f t="shared" si="2"/>
      </c>
    </row>
    <row r="27" spans="1:13" ht="25.5">
      <c r="A27" s="13"/>
      <c r="B27" s="34" t="s">
        <v>47</v>
      </c>
      <c r="C27" s="11"/>
      <c r="D27" s="15"/>
      <c r="E27" s="15"/>
      <c r="F27" s="15"/>
      <c r="G27" s="15"/>
      <c r="H27" s="15"/>
      <c r="I27" s="15"/>
      <c r="J27" s="15"/>
      <c r="K27" s="12"/>
      <c r="M27" s="16">
        <f t="shared" si="2"/>
      </c>
    </row>
    <row r="28" spans="1:13" ht="12.75">
      <c r="A28" s="13"/>
      <c r="B28" s="35" t="s">
        <v>4</v>
      </c>
      <c r="C28" s="11"/>
      <c r="D28" s="15"/>
      <c r="E28" s="15"/>
      <c r="F28" s="15"/>
      <c r="G28" s="15"/>
      <c r="H28" s="15"/>
      <c r="I28" s="15"/>
      <c r="J28" s="15"/>
      <c r="K28" s="12"/>
      <c r="M28" s="16">
        <f t="shared" si="2"/>
      </c>
    </row>
    <row r="29" spans="1:13" ht="25.5">
      <c r="A29" s="13"/>
      <c r="B29" s="34" t="s">
        <v>45</v>
      </c>
      <c r="C29" s="11"/>
      <c r="D29" s="15"/>
      <c r="E29" s="15"/>
      <c r="F29" s="15"/>
      <c r="G29" s="15"/>
      <c r="H29" s="15"/>
      <c r="I29" s="15"/>
      <c r="J29" s="15"/>
      <c r="K29" s="12"/>
      <c r="M29" s="16">
        <f>IF(COUNT(D29:J29)&gt;0,((ROUND(D29/1,2)+ROUND(E29/1,2)+ROUND(F29/1,2)+ROUND(G29/1,2)+ROUND(H29/1,2)+ROUND(I29/1,2)+ROUND(J29/1,2))*$A$20),"")</f>
      </c>
    </row>
    <row r="30" spans="1:11" ht="12.75">
      <c r="A30" s="17"/>
      <c r="B30" s="18"/>
      <c r="C30" s="19"/>
      <c r="D30" s="19"/>
      <c r="E30" s="19"/>
      <c r="F30" s="19"/>
      <c r="G30" s="19"/>
      <c r="H30" s="19"/>
      <c r="I30" s="19"/>
      <c r="J30" s="19"/>
      <c r="K30" s="20"/>
    </row>
    <row r="31" spans="1:11" ht="12.75">
      <c r="A31" s="5"/>
      <c r="B31" s="6"/>
      <c r="C31" s="7"/>
      <c r="D31" s="7"/>
      <c r="E31" s="7"/>
      <c r="F31" s="7"/>
      <c r="G31" s="7"/>
      <c r="H31" s="7"/>
      <c r="I31" s="7"/>
      <c r="J31" s="7"/>
      <c r="K31" s="8"/>
    </row>
    <row r="32" spans="1:11" ht="12.75">
      <c r="A32" s="9">
        <v>1</v>
      </c>
      <c r="B32" s="10" t="s">
        <v>10</v>
      </c>
      <c r="C32" s="11"/>
      <c r="D32" s="32" t="s">
        <v>46</v>
      </c>
      <c r="E32" s="33"/>
      <c r="F32" s="33"/>
      <c r="G32" s="33"/>
      <c r="H32" s="33"/>
      <c r="I32" s="33"/>
      <c r="J32" s="33"/>
      <c r="K32" s="12"/>
    </row>
    <row r="33" spans="1:13" ht="25.5">
      <c r="A33" s="13"/>
      <c r="B33" s="31" t="s">
        <v>40</v>
      </c>
      <c r="C33" s="11"/>
      <c r="D33" s="15"/>
      <c r="E33" s="15"/>
      <c r="F33" s="15"/>
      <c r="G33" s="15"/>
      <c r="H33" s="15"/>
      <c r="I33" s="15"/>
      <c r="J33" s="15"/>
      <c r="K33" s="12"/>
      <c r="M33" s="16">
        <f aca="true" t="shared" si="3" ref="M33:M38">IF(COUNT(D33:J33)&gt;0,((ROUND(D33/15,2)+ROUND(E33/15,2)+ROUND(F33/15,2)+ROUND(G33/15,2)+ROUND(H33/15,2)+ROUND(I33/15,2)+ROUND(J33/15,2))*$A$32),"")</f>
      </c>
    </row>
    <row r="34" spans="1:13" ht="12.75">
      <c r="A34" s="13"/>
      <c r="B34" s="34" t="s">
        <v>11</v>
      </c>
      <c r="C34" s="11"/>
      <c r="D34" s="15"/>
      <c r="E34" s="15"/>
      <c r="F34" s="15"/>
      <c r="G34" s="15"/>
      <c r="H34" s="15"/>
      <c r="I34" s="15"/>
      <c r="J34" s="15"/>
      <c r="K34" s="12"/>
      <c r="M34" s="16">
        <f t="shared" si="3"/>
      </c>
    </row>
    <row r="35" spans="1:13" ht="12.75">
      <c r="A35" s="13"/>
      <c r="B35" s="21" t="s">
        <v>24</v>
      </c>
      <c r="C35" s="11"/>
      <c r="D35" s="15"/>
      <c r="E35" s="15"/>
      <c r="F35" s="15"/>
      <c r="G35" s="15"/>
      <c r="H35" s="15"/>
      <c r="I35" s="15"/>
      <c r="J35" s="15"/>
      <c r="K35" s="12"/>
      <c r="M35" s="16">
        <f t="shared" si="3"/>
      </c>
    </row>
    <row r="36" spans="1:13" ht="12.75">
      <c r="A36" s="13"/>
      <c r="B36" s="34" t="s">
        <v>12</v>
      </c>
      <c r="C36" s="11"/>
      <c r="D36" s="15"/>
      <c r="E36" s="15"/>
      <c r="F36" s="15"/>
      <c r="G36" s="15"/>
      <c r="H36" s="15"/>
      <c r="I36" s="15"/>
      <c r="J36" s="15"/>
      <c r="K36" s="12"/>
      <c r="M36" s="16">
        <f t="shared" si="3"/>
      </c>
    </row>
    <row r="37" spans="1:13" ht="12.75">
      <c r="A37" s="13"/>
      <c r="B37" s="34" t="s">
        <v>13</v>
      </c>
      <c r="C37" s="11"/>
      <c r="D37" s="15"/>
      <c r="E37" s="15"/>
      <c r="F37" s="15"/>
      <c r="G37" s="15"/>
      <c r="H37" s="15"/>
      <c r="I37" s="15"/>
      <c r="J37" s="15"/>
      <c r="K37" s="12"/>
      <c r="M37" s="16">
        <f t="shared" si="3"/>
      </c>
    </row>
    <row r="38" spans="1:13" ht="12.75">
      <c r="A38" s="13"/>
      <c r="B38" s="35" t="s">
        <v>4</v>
      </c>
      <c r="C38" s="11"/>
      <c r="D38" s="15"/>
      <c r="E38" s="15"/>
      <c r="F38" s="15"/>
      <c r="G38" s="15"/>
      <c r="H38" s="15"/>
      <c r="I38" s="15"/>
      <c r="J38" s="15"/>
      <c r="K38" s="12"/>
      <c r="M38" s="16">
        <f t="shared" si="3"/>
      </c>
    </row>
    <row r="39" spans="1:13" ht="25.5">
      <c r="A39" s="13"/>
      <c r="B39" s="14" t="s">
        <v>32</v>
      </c>
      <c r="C39" s="11"/>
      <c r="D39" s="15"/>
      <c r="E39" s="15"/>
      <c r="F39" s="15"/>
      <c r="G39" s="15"/>
      <c r="H39" s="15"/>
      <c r="I39" s="15"/>
      <c r="J39" s="15"/>
      <c r="K39" s="12"/>
      <c r="M39" s="16">
        <f>IF(COUNT(D39:J39)&gt;0,((ROUND(D39/2,2)+ROUND(E39/2,2)+ROUND(F39/2,2)+ROUND(G39/2,2)+ROUND(H39/2,2)+ROUND(I39/2,2)+ROUND(J39/2,2))*$A$32),"")</f>
      </c>
    </row>
    <row r="40" spans="1:11" ht="12.75">
      <c r="A40" s="17"/>
      <c r="B40" s="19"/>
      <c r="C40" s="19"/>
      <c r="D40" s="19"/>
      <c r="E40" s="19"/>
      <c r="F40" s="19"/>
      <c r="G40" s="19"/>
      <c r="H40" s="19"/>
      <c r="I40" s="19"/>
      <c r="J40" s="19"/>
      <c r="K40" s="20"/>
    </row>
    <row r="41" ht="12.75">
      <c r="B41" s="22">
        <v>15</v>
      </c>
    </row>
    <row r="42" ht="12.75">
      <c r="B42" s="1" t="str">
        <f>"Scoring is based on a time interval of "&amp;TEXT(B41,"00")&amp;" minutes."</f>
        <v>Scoring is based on a time interval of 15 minutes.</v>
      </c>
    </row>
    <row r="44" spans="2:10" ht="12.75">
      <c r="B44" s="1" t="s">
        <v>41</v>
      </c>
      <c r="D44" s="16">
        <f>(ROUND(D8/$B$41,2)+ROUND(D9/$B$41,2)+ROUND(D10/$B$41,2)+ROUND(D11/$B$41,2)+ROUND(D12/$B$41,2)+ROUND(D13/$B$41,2)+ROUND(D14/$B$41,2)+ROUND(D15/$B$41,2)+ROUND(D16/$B$41,2)+ROUND(D17/$B$41,2)+ROUND(D21/$B$41,2)+ROUND(D22/$B$41,2)+ROUND(D23/$B$41,2)+ROUND(D24/$B$41,2)+ROUND(D25/$B$41,2)+ROUND(D26/$B$41,2)+ROUND(D28/$B$41,2)+ROUND(D29/1,2)+ROUND(D33/$B$41,2)+ROUND(D34/$B$41,2)+ROUND(D35/$B$41,2)+ROUND(D36/$B$41,2)+ROUND(D37/$B$41,2)+ROUND(D38/$B$41,2)+ROUND(D39/2,2))*$B$41</f>
        <v>0</v>
      </c>
      <c r="E44" s="16">
        <f aca="true" t="shared" si="4" ref="E44:J44">(ROUND(E8/$B$41,2)+ROUND(E9/$B$41,2)+ROUND(E10/$B$41,2)+ROUND(E11/$B$41,2)+ROUND(E12/$B$41,2)+ROUND(E13/$B$41,2)+ROUND(E14/$B$41,2)+ROUND(E15/$B$41,2)+ROUND(E16/$B$41,2)+ROUND(E17/$B$41,2)+ROUND(E21/$B$41,2)+ROUND(E22/$B$41,2)+ROUND(E23/$B$41,2)+ROUND(E24/$B$41,2)+ROUND(E25/$B$41,2)+ROUND(E26/$B$41,2)+ROUND(E28/$B$41,2)+ROUND(E29/1,2)+ROUND(E33/$B$41,2)+ROUND(E34/$B$41,2)+ROUND(E35/$B$41,2)+ROUND(E36/$B$41,2)+ROUND(E37/$B$41,2)+ROUND(E38/$B$41,2)+ROUND(E39/2,2))*$B$41</f>
        <v>0</v>
      </c>
      <c r="F44" s="16">
        <f t="shared" si="4"/>
        <v>0</v>
      </c>
      <c r="G44" s="16">
        <f t="shared" si="4"/>
        <v>0</v>
      </c>
      <c r="H44" s="16">
        <f t="shared" si="4"/>
        <v>0</v>
      </c>
      <c r="I44" s="16">
        <f t="shared" si="4"/>
        <v>0</v>
      </c>
      <c r="J44" s="16">
        <f t="shared" si="4"/>
        <v>0</v>
      </c>
    </row>
    <row r="46" ht="12.75">
      <c r="B46" s="1" t="s">
        <v>14</v>
      </c>
    </row>
    <row r="47" spans="2:14" ht="12.75">
      <c r="B47" s="23" t="s">
        <v>15</v>
      </c>
      <c r="D47" s="16">
        <f aca="true" t="shared" si="5" ref="D47:J47">(ROUND(D8/$B$41,2)+ROUND(D9/$B$41,2)+ROUND(D10/$B$41,2)+ROUND(D11/$B$41,2)+ROUND(D12/$B$41,2)+ROUND(D13/$B$41,2)+ROUND(D14/$B$41,2)+ROUND(D15/$B$41,2)+ROUND(D16/$B$41,2)+ROUND(D17/$B$41,2))*$A$7</f>
        <v>0</v>
      </c>
      <c r="E47" s="16">
        <f t="shared" si="5"/>
        <v>0</v>
      </c>
      <c r="F47" s="16">
        <f t="shared" si="5"/>
        <v>0</v>
      </c>
      <c r="G47" s="16">
        <f t="shared" si="5"/>
        <v>0</v>
      </c>
      <c r="H47" s="16">
        <f t="shared" si="5"/>
        <v>0</v>
      </c>
      <c r="I47" s="16">
        <f t="shared" si="5"/>
        <v>0</v>
      </c>
      <c r="J47" s="16">
        <f t="shared" si="5"/>
        <v>0</v>
      </c>
      <c r="M47" s="16">
        <f>SUM(M8:M17)</f>
        <v>0</v>
      </c>
      <c r="N47" s="24">
        <f>IF(ROUND(SUM(D47:J47)-M47,2)&lt;&gt;0,"Error","")</f>
      </c>
    </row>
    <row r="48" spans="2:14" ht="12.75">
      <c r="B48" s="23" t="s">
        <v>16</v>
      </c>
      <c r="D48" s="16">
        <f>(ROUND(D21/$B$41,2)+ROUND(D22/$B$41,2)+ROUND(D23/$B$41,2)+ROUND(D24/$B$41,2)+ROUND(D25/$B$41,2)+ROUND(D26/$B$41,2)+ROUND(D27/$B$41,2)+ROUND(D28/$B$41,2)+ROUND(D29/1,2))*$A$20</f>
        <v>0</v>
      </c>
      <c r="E48" s="16">
        <f aca="true" t="shared" si="6" ref="E48:J48">(ROUND(E21/$B$41,2)+ROUND(E22/$B$41,2)+ROUND(E23/$B$41,2)+ROUND(E24/$B$41,2)+ROUND(E25/$B$41,2)+ROUND(E26/$B$41,2)+ROUND(E27/$B$41,2)+ROUND(E28/$B$41,2)+ROUND(E29/1,2))*$A$20</f>
        <v>0</v>
      </c>
      <c r="F48" s="16">
        <f t="shared" si="6"/>
        <v>0</v>
      </c>
      <c r="G48" s="16">
        <f t="shared" si="6"/>
        <v>0</v>
      </c>
      <c r="H48" s="16">
        <f t="shared" si="6"/>
        <v>0</v>
      </c>
      <c r="I48" s="16">
        <f t="shared" si="6"/>
        <v>0</v>
      </c>
      <c r="J48" s="16">
        <f t="shared" si="6"/>
        <v>0</v>
      </c>
      <c r="M48" s="16">
        <f>SUM(M20:M29)</f>
        <v>0</v>
      </c>
      <c r="N48" s="24">
        <f>IF(ROUND(SUM(D48:J48)-M48,2)&lt;&gt;0,"Error","")</f>
      </c>
    </row>
    <row r="49" spans="2:15" ht="12.75">
      <c r="B49" s="23" t="s">
        <v>17</v>
      </c>
      <c r="D49" s="16">
        <f>(ROUND(D33/$B$41,2)+ROUND(D34/$B$41,2)+ROUND(D35/$B$41,2)+ROUND(D36/$B$41,2)+ROUND(D37/$B$41,2)+ROUND(D38/$B$41,2)+ROUND(D39/2,2))*$A$32</f>
        <v>0</v>
      </c>
      <c r="E49" s="16">
        <f aca="true" t="shared" si="7" ref="E49:J49">(ROUND(E33/$B$41,2)+ROUND(E34/$B$41,2)+ROUND(E35/$B$41,2)+ROUND(E36/$B$41,2)+ROUND(E37/$B$41,2)+ROUND(E38/$B$41,2)+ROUND(E39/2,2))*$A$32</f>
        <v>0</v>
      </c>
      <c r="F49" s="16">
        <f t="shared" si="7"/>
        <v>0</v>
      </c>
      <c r="G49" s="16">
        <f t="shared" si="7"/>
        <v>0</v>
      </c>
      <c r="H49" s="16">
        <f t="shared" si="7"/>
        <v>0</v>
      </c>
      <c r="I49" s="16">
        <f t="shared" si="7"/>
        <v>0</v>
      </c>
      <c r="J49" s="16">
        <f t="shared" si="7"/>
        <v>0</v>
      </c>
      <c r="M49" s="16">
        <f>SUM(M33:M39)</f>
        <v>0</v>
      </c>
      <c r="N49" s="24">
        <f>IF(ROUND(SUM(D49:J49)-M49,2)&lt;&gt;0,"Error","")</f>
      </c>
      <c r="O49" s="16"/>
    </row>
    <row r="50" spans="2:14" ht="12.75">
      <c r="B50" s="23" t="s">
        <v>42</v>
      </c>
      <c r="D50" s="16">
        <f>IF(D44&gt;=30,2,0)</f>
        <v>0</v>
      </c>
      <c r="E50" s="16">
        <f aca="true" t="shared" si="8" ref="E50:J50">IF(E44&gt;=30,2,0)</f>
        <v>0</v>
      </c>
      <c r="F50" s="16">
        <f t="shared" si="8"/>
        <v>0</v>
      </c>
      <c r="G50" s="16">
        <f t="shared" si="8"/>
        <v>0</v>
      </c>
      <c r="H50" s="16">
        <f t="shared" si="8"/>
        <v>0</v>
      </c>
      <c r="I50" s="16">
        <f t="shared" si="8"/>
        <v>0</v>
      </c>
      <c r="J50" s="16">
        <f t="shared" si="8"/>
        <v>0</v>
      </c>
      <c r="M50" s="16">
        <f>SUM(D50:J50)</f>
        <v>0</v>
      </c>
      <c r="N50" s="24">
        <f>IF(ROUND(SUM(D50:J50)-M50,2)&lt;&gt;0,"Error","")</f>
      </c>
    </row>
    <row r="51" spans="2:13" ht="12.75">
      <c r="B51" s="23" t="s">
        <v>44</v>
      </c>
      <c r="M51" s="16">
        <f>IF(SUM(D8:J17,D21:J29)&gt;149.99999,25,0)</f>
        <v>0</v>
      </c>
    </row>
    <row r="52" spans="2:13" ht="12.75">
      <c r="B52" s="23" t="s">
        <v>19</v>
      </c>
      <c r="M52" s="16">
        <f>COUNT(M8:M39)</f>
        <v>0</v>
      </c>
    </row>
    <row r="53" spans="2:13" s="3" customFormat="1" ht="13.5" thickBot="1">
      <c r="B53" s="25" t="s">
        <v>20</v>
      </c>
      <c r="M53" s="26">
        <f>SUM(M47:M52)</f>
        <v>0</v>
      </c>
    </row>
    <row r="54" ht="13.5" thickTop="1"/>
  </sheetData>
  <sheetProtection password="DAA7" sheet="1"/>
  <conditionalFormatting sqref="D33:J38">
    <cfRule type="cellIs" priority="2" dxfId="0" operator="greaterThan" stopIfTrue="1">
      <formula>240</formula>
    </cfRule>
  </conditionalFormatting>
  <conditionalFormatting sqref="D27:J27">
    <cfRule type="cellIs" priority="1" dxfId="0" operator="greaterThan" stopIfTrue="1">
      <formula>240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36.28125" style="1" customWidth="1"/>
    <col min="3" max="3" width="1.7109375" style="1" customWidth="1"/>
    <col min="4" max="10" width="9.140625" style="1" customWidth="1"/>
    <col min="11" max="11" width="1.57421875" style="1" customWidth="1"/>
    <col min="12" max="12" width="1.7109375" style="1" customWidth="1"/>
    <col min="13" max="13" width="7.140625" style="1" bestFit="1" customWidth="1"/>
    <col min="14" max="16384" width="9.140625" style="1" customWidth="1"/>
  </cols>
  <sheetData>
    <row r="1" spans="2:5" ht="15.75">
      <c r="B1" s="2" t="s">
        <v>0</v>
      </c>
      <c r="D1" s="3" t="s">
        <v>36</v>
      </c>
      <c r="E1" s="3"/>
    </row>
    <row r="2" spans="2:8" ht="15">
      <c r="B2" s="27" t="s">
        <v>33</v>
      </c>
      <c r="D2" s="29"/>
      <c r="E2" s="29"/>
      <c r="F2" s="30"/>
      <c r="G2" s="30"/>
      <c r="H2" s="30"/>
    </row>
    <row r="4" spans="2:13" ht="12.75">
      <c r="B4" s="1" t="s">
        <v>1</v>
      </c>
      <c r="D4" s="4">
        <f>'Wk 2'!D4+7</f>
        <v>41414</v>
      </c>
      <c r="E4" s="4">
        <f aca="true" t="shared" si="0" ref="E4:J4">D4+1</f>
        <v>41415</v>
      </c>
      <c r="F4" s="4">
        <f t="shared" si="0"/>
        <v>41416</v>
      </c>
      <c r="G4" s="4">
        <f t="shared" si="0"/>
        <v>41417</v>
      </c>
      <c r="H4" s="4">
        <f t="shared" si="0"/>
        <v>41418</v>
      </c>
      <c r="I4" s="4">
        <f t="shared" si="0"/>
        <v>41419</v>
      </c>
      <c r="J4" s="4">
        <f t="shared" si="0"/>
        <v>41420</v>
      </c>
      <c r="M4" s="1" t="s">
        <v>18</v>
      </c>
    </row>
    <row r="6" spans="1:11" ht="12.75">
      <c r="A6" s="5"/>
      <c r="B6" s="7"/>
      <c r="C6" s="7"/>
      <c r="D6" s="7"/>
      <c r="E6" s="7"/>
      <c r="F6" s="7"/>
      <c r="G6" s="7"/>
      <c r="H6" s="7"/>
      <c r="I6" s="7"/>
      <c r="J6" s="7"/>
      <c r="K6" s="8"/>
    </row>
    <row r="7" spans="1:11" ht="12.75">
      <c r="A7" s="9">
        <v>3</v>
      </c>
      <c r="B7" s="10" t="s">
        <v>21</v>
      </c>
      <c r="C7" s="11"/>
      <c r="D7" s="11"/>
      <c r="E7" s="11"/>
      <c r="F7" s="11"/>
      <c r="G7" s="11"/>
      <c r="H7" s="11"/>
      <c r="I7" s="11"/>
      <c r="J7" s="11"/>
      <c r="K7" s="12"/>
    </row>
    <row r="8" spans="1:13" ht="12.75">
      <c r="A8" s="13"/>
      <c r="B8" s="14" t="s">
        <v>2</v>
      </c>
      <c r="C8" s="11"/>
      <c r="D8" s="15"/>
      <c r="E8" s="15"/>
      <c r="F8" s="15"/>
      <c r="G8" s="15"/>
      <c r="H8" s="15"/>
      <c r="I8" s="15"/>
      <c r="J8" s="15"/>
      <c r="K8" s="12"/>
      <c r="M8" s="16">
        <f aca="true" t="shared" si="1" ref="M8:M17">IF(COUNT(D8:J8)&gt;0,((ROUND(D8/15,2)+ROUND(E8/15,2)+ROUND(F8/15,2)+ROUND(G8/15,2)+ROUND(H8/15,2)+ROUND(I8/15,2)+ROUND(J8/15,2))*$A$7),"")</f>
      </c>
    </row>
    <row r="9" spans="1:13" ht="12.75">
      <c r="A9" s="13"/>
      <c r="B9" s="14" t="s">
        <v>25</v>
      </c>
      <c r="C9" s="11"/>
      <c r="D9" s="15"/>
      <c r="E9" s="15"/>
      <c r="F9" s="15"/>
      <c r="G9" s="15"/>
      <c r="H9" s="15"/>
      <c r="I9" s="15"/>
      <c r="J9" s="15"/>
      <c r="K9" s="12"/>
      <c r="M9" s="16">
        <f t="shared" si="1"/>
      </c>
    </row>
    <row r="10" spans="1:13" ht="12.75">
      <c r="A10" s="13"/>
      <c r="B10" s="14" t="s">
        <v>26</v>
      </c>
      <c r="C10" s="11"/>
      <c r="D10" s="15"/>
      <c r="E10" s="15"/>
      <c r="F10" s="15"/>
      <c r="G10" s="15"/>
      <c r="H10" s="15"/>
      <c r="I10" s="15"/>
      <c r="J10" s="15"/>
      <c r="K10" s="12"/>
      <c r="M10" s="16">
        <f t="shared" si="1"/>
      </c>
    </row>
    <row r="11" spans="1:13" ht="12.75">
      <c r="A11" s="13"/>
      <c r="B11" s="14" t="s">
        <v>27</v>
      </c>
      <c r="C11" s="11"/>
      <c r="D11" s="15"/>
      <c r="E11" s="15"/>
      <c r="F11" s="15"/>
      <c r="G11" s="15"/>
      <c r="H11" s="15"/>
      <c r="I11" s="15"/>
      <c r="J11" s="15"/>
      <c r="K11" s="12"/>
      <c r="M11" s="16">
        <f t="shared" si="1"/>
      </c>
    </row>
    <row r="12" spans="1:13" ht="12.75">
      <c r="A12" s="13"/>
      <c r="B12" s="14" t="s">
        <v>28</v>
      </c>
      <c r="C12" s="11"/>
      <c r="D12" s="15"/>
      <c r="E12" s="15"/>
      <c r="F12" s="15"/>
      <c r="G12" s="15"/>
      <c r="H12" s="15"/>
      <c r="I12" s="15"/>
      <c r="J12" s="15"/>
      <c r="K12" s="12"/>
      <c r="M12" s="16">
        <f t="shared" si="1"/>
      </c>
    </row>
    <row r="13" spans="1:13" ht="12.75">
      <c r="A13" s="13"/>
      <c r="B13" s="14" t="s">
        <v>29</v>
      </c>
      <c r="C13" s="11"/>
      <c r="D13" s="15"/>
      <c r="E13" s="15"/>
      <c r="F13" s="15"/>
      <c r="G13" s="15"/>
      <c r="H13" s="15"/>
      <c r="I13" s="15"/>
      <c r="J13" s="15"/>
      <c r="K13" s="12"/>
      <c r="M13" s="16">
        <f t="shared" si="1"/>
      </c>
    </row>
    <row r="14" spans="1:13" ht="12.75">
      <c r="A14" s="13"/>
      <c r="B14" s="14" t="s">
        <v>30</v>
      </c>
      <c r="C14" s="11"/>
      <c r="D14" s="15"/>
      <c r="E14" s="15"/>
      <c r="F14" s="15"/>
      <c r="G14" s="15"/>
      <c r="H14" s="15"/>
      <c r="I14" s="15"/>
      <c r="J14" s="15"/>
      <c r="K14" s="12"/>
      <c r="M14" s="16">
        <f t="shared" si="1"/>
      </c>
    </row>
    <row r="15" spans="1:13" ht="12.75">
      <c r="A15" s="13"/>
      <c r="B15" s="14" t="s">
        <v>31</v>
      </c>
      <c r="C15" s="11"/>
      <c r="D15" s="15"/>
      <c r="E15" s="15"/>
      <c r="F15" s="15"/>
      <c r="G15" s="15"/>
      <c r="H15" s="15"/>
      <c r="I15" s="15"/>
      <c r="J15" s="15"/>
      <c r="K15" s="12"/>
      <c r="M15" s="16">
        <f t="shared" si="1"/>
      </c>
    </row>
    <row r="16" spans="1:13" ht="12.75">
      <c r="A16" s="13"/>
      <c r="B16" s="14" t="s">
        <v>3</v>
      </c>
      <c r="C16" s="11"/>
      <c r="D16" s="15"/>
      <c r="E16" s="15"/>
      <c r="F16" s="15"/>
      <c r="G16" s="15"/>
      <c r="H16" s="15"/>
      <c r="I16" s="15"/>
      <c r="J16" s="15"/>
      <c r="K16" s="12"/>
      <c r="M16" s="16">
        <f t="shared" si="1"/>
      </c>
    </row>
    <row r="17" spans="1:13" ht="12.75">
      <c r="A17" s="13"/>
      <c r="B17" s="35" t="s">
        <v>4</v>
      </c>
      <c r="C17" s="11"/>
      <c r="D17" s="15"/>
      <c r="E17" s="15"/>
      <c r="F17" s="15"/>
      <c r="G17" s="15"/>
      <c r="H17" s="15"/>
      <c r="I17" s="15"/>
      <c r="J17" s="15"/>
      <c r="K17" s="12"/>
      <c r="M17" s="16">
        <f t="shared" si="1"/>
      </c>
    </row>
    <row r="18" spans="1:11" ht="12.75">
      <c r="A18" s="17"/>
      <c r="B18" s="18"/>
      <c r="C18" s="19"/>
      <c r="D18" s="19"/>
      <c r="E18" s="19"/>
      <c r="F18" s="19"/>
      <c r="G18" s="19"/>
      <c r="H18" s="19"/>
      <c r="I18" s="19"/>
      <c r="J18" s="19"/>
      <c r="K18" s="20"/>
    </row>
    <row r="19" spans="1:11" ht="12.75">
      <c r="A19" s="5"/>
      <c r="B19" s="6"/>
      <c r="C19" s="7"/>
      <c r="D19" s="7"/>
      <c r="E19" s="7"/>
      <c r="F19" s="7"/>
      <c r="G19" s="7"/>
      <c r="H19" s="7"/>
      <c r="I19" s="7"/>
      <c r="J19" s="7"/>
      <c r="K19" s="8"/>
    </row>
    <row r="20" spans="1:11" ht="12.75">
      <c r="A20" s="9">
        <v>2</v>
      </c>
      <c r="B20" s="10" t="s">
        <v>22</v>
      </c>
      <c r="C20" s="11"/>
      <c r="D20" s="11"/>
      <c r="E20" s="11"/>
      <c r="F20" s="11"/>
      <c r="G20" s="11"/>
      <c r="H20" s="11"/>
      <c r="I20" s="11"/>
      <c r="J20" s="11"/>
      <c r="K20" s="12"/>
    </row>
    <row r="21" spans="1:13" ht="12.75">
      <c r="A21" s="13"/>
      <c r="B21" s="34" t="s">
        <v>5</v>
      </c>
      <c r="C21" s="11"/>
      <c r="D21" s="15"/>
      <c r="E21" s="15"/>
      <c r="F21" s="15"/>
      <c r="G21" s="15"/>
      <c r="H21" s="15"/>
      <c r="I21" s="15"/>
      <c r="J21" s="15"/>
      <c r="K21" s="12"/>
      <c r="M21" s="16">
        <f>IF(COUNT(D21:J21)&gt;0,((ROUND(D21/15,2)+ROUND(E21/15,2)+ROUND(F21/15,2)+ROUND(G21/15,2)+ROUND(H21/15,2)+ROUND(I21/15,2)+ROUND(J21/15,2))*$A$20),"")</f>
      </c>
    </row>
    <row r="22" spans="1:13" ht="12.75">
      <c r="A22" s="13"/>
      <c r="B22" s="34" t="s">
        <v>6</v>
      </c>
      <c r="C22" s="11"/>
      <c r="D22" s="15"/>
      <c r="E22" s="15"/>
      <c r="F22" s="15"/>
      <c r="G22" s="15"/>
      <c r="H22" s="15"/>
      <c r="I22" s="15"/>
      <c r="J22" s="15"/>
      <c r="K22" s="12"/>
      <c r="M22" s="16">
        <f aca="true" t="shared" si="2" ref="M22:M28">IF(COUNT(D22:J22)&gt;0,((ROUND(D22/15,2)+ROUND(E22/15,2)+ROUND(F22/15,2)+ROUND(G22/15,2)+ROUND(H22/15,2)+ROUND(I22/15,2)+ROUND(J22/15,2))*$A$20),"")</f>
      </c>
    </row>
    <row r="23" spans="1:13" ht="12.75">
      <c r="A23" s="13"/>
      <c r="B23" s="34" t="s">
        <v>23</v>
      </c>
      <c r="C23" s="11"/>
      <c r="D23" s="15"/>
      <c r="E23" s="15"/>
      <c r="F23" s="15"/>
      <c r="G23" s="15"/>
      <c r="H23" s="15"/>
      <c r="I23" s="15"/>
      <c r="J23" s="15"/>
      <c r="K23" s="12"/>
      <c r="M23" s="16">
        <f t="shared" si="2"/>
      </c>
    </row>
    <row r="24" spans="1:13" ht="12.75">
      <c r="A24" s="13"/>
      <c r="B24" s="34" t="s">
        <v>7</v>
      </c>
      <c r="C24" s="11"/>
      <c r="D24" s="15"/>
      <c r="E24" s="15"/>
      <c r="F24" s="15"/>
      <c r="G24" s="15"/>
      <c r="H24" s="15"/>
      <c r="I24" s="15"/>
      <c r="J24" s="15"/>
      <c r="K24" s="12"/>
      <c r="M24" s="16">
        <f t="shared" si="2"/>
      </c>
    </row>
    <row r="25" spans="1:13" ht="12.75">
      <c r="A25" s="13"/>
      <c r="B25" s="34" t="s">
        <v>8</v>
      </c>
      <c r="C25" s="11"/>
      <c r="D25" s="15"/>
      <c r="E25" s="15"/>
      <c r="F25" s="15"/>
      <c r="G25" s="15"/>
      <c r="H25" s="15"/>
      <c r="I25" s="15"/>
      <c r="J25" s="15"/>
      <c r="K25" s="12"/>
      <c r="M25" s="16">
        <f t="shared" si="2"/>
      </c>
    </row>
    <row r="26" spans="1:13" ht="12.75">
      <c r="A26" s="13"/>
      <c r="B26" s="34" t="s">
        <v>9</v>
      </c>
      <c r="C26" s="11"/>
      <c r="D26" s="15"/>
      <c r="E26" s="15"/>
      <c r="F26" s="15"/>
      <c r="G26" s="15"/>
      <c r="H26" s="15"/>
      <c r="I26" s="15"/>
      <c r="J26" s="15"/>
      <c r="K26" s="12"/>
      <c r="M26" s="16">
        <f t="shared" si="2"/>
      </c>
    </row>
    <row r="27" spans="1:13" ht="25.5">
      <c r="A27" s="13"/>
      <c r="B27" s="34" t="s">
        <v>47</v>
      </c>
      <c r="C27" s="11"/>
      <c r="D27" s="15"/>
      <c r="E27" s="15"/>
      <c r="F27" s="15"/>
      <c r="G27" s="15"/>
      <c r="H27" s="15"/>
      <c r="I27" s="15"/>
      <c r="J27" s="15"/>
      <c r="K27" s="12"/>
      <c r="M27" s="16">
        <f t="shared" si="2"/>
      </c>
    </row>
    <row r="28" spans="1:13" ht="12.75">
      <c r="A28" s="13"/>
      <c r="B28" s="35" t="s">
        <v>4</v>
      </c>
      <c r="C28" s="11"/>
      <c r="D28" s="15"/>
      <c r="E28" s="15"/>
      <c r="F28" s="15"/>
      <c r="G28" s="15"/>
      <c r="H28" s="15"/>
      <c r="I28" s="15"/>
      <c r="J28" s="15"/>
      <c r="K28" s="12"/>
      <c r="M28" s="16">
        <f t="shared" si="2"/>
      </c>
    </row>
    <row r="29" spans="1:13" ht="25.5">
      <c r="A29" s="13"/>
      <c r="B29" s="34" t="s">
        <v>45</v>
      </c>
      <c r="C29" s="11"/>
      <c r="D29" s="15"/>
      <c r="E29" s="15"/>
      <c r="F29" s="15"/>
      <c r="G29" s="15"/>
      <c r="H29" s="15"/>
      <c r="I29" s="15"/>
      <c r="J29" s="15"/>
      <c r="K29" s="12"/>
      <c r="M29" s="16">
        <f>IF(COUNT(D29:J29)&gt;0,((ROUND(D29/1,2)+ROUND(E29/1,2)+ROUND(F29/1,2)+ROUND(G29/1,2)+ROUND(H29/1,2)+ROUND(I29/1,2)+ROUND(J29/1,2))*$A$20),"")</f>
      </c>
    </row>
    <row r="30" spans="1:11" ht="12.75">
      <c r="A30" s="17"/>
      <c r="B30" s="18"/>
      <c r="C30" s="19"/>
      <c r="D30" s="19"/>
      <c r="E30" s="19"/>
      <c r="F30" s="19"/>
      <c r="G30" s="19"/>
      <c r="H30" s="19"/>
      <c r="I30" s="19"/>
      <c r="J30" s="19"/>
      <c r="K30" s="20"/>
    </row>
    <row r="31" spans="1:11" ht="12.75">
      <c r="A31" s="5"/>
      <c r="B31" s="6"/>
      <c r="C31" s="7"/>
      <c r="D31" s="7"/>
      <c r="E31" s="7"/>
      <c r="F31" s="7"/>
      <c r="G31" s="7"/>
      <c r="H31" s="7"/>
      <c r="I31" s="7"/>
      <c r="J31" s="7"/>
      <c r="K31" s="8"/>
    </row>
    <row r="32" spans="1:11" ht="12.75">
      <c r="A32" s="9">
        <v>1</v>
      </c>
      <c r="B32" s="10" t="s">
        <v>10</v>
      </c>
      <c r="C32" s="11"/>
      <c r="D32" s="32" t="s">
        <v>46</v>
      </c>
      <c r="E32" s="33"/>
      <c r="F32" s="33"/>
      <c r="G32" s="33"/>
      <c r="H32" s="33"/>
      <c r="I32" s="33"/>
      <c r="J32" s="33"/>
      <c r="K32" s="12"/>
    </row>
    <row r="33" spans="1:13" ht="25.5">
      <c r="A33" s="13"/>
      <c r="B33" s="31" t="s">
        <v>40</v>
      </c>
      <c r="C33" s="11"/>
      <c r="D33" s="15"/>
      <c r="E33" s="15"/>
      <c r="F33" s="15"/>
      <c r="G33" s="15"/>
      <c r="H33" s="15"/>
      <c r="I33" s="15"/>
      <c r="J33" s="15"/>
      <c r="K33" s="12"/>
      <c r="M33" s="16">
        <f aca="true" t="shared" si="3" ref="M33:M38">IF(COUNT(D33:J33)&gt;0,((ROUND(D33/15,2)+ROUND(E33/15,2)+ROUND(F33/15,2)+ROUND(G33/15,2)+ROUND(H33/15,2)+ROUND(I33/15,2)+ROUND(J33/15,2))*$A$32),"")</f>
      </c>
    </row>
    <row r="34" spans="1:13" ht="12.75">
      <c r="A34" s="13"/>
      <c r="B34" s="34" t="s">
        <v>11</v>
      </c>
      <c r="C34" s="11"/>
      <c r="D34" s="15"/>
      <c r="E34" s="15"/>
      <c r="F34" s="15"/>
      <c r="G34" s="15"/>
      <c r="H34" s="15"/>
      <c r="I34" s="15"/>
      <c r="J34" s="15"/>
      <c r="K34" s="12"/>
      <c r="M34" s="16">
        <f t="shared" si="3"/>
      </c>
    </row>
    <row r="35" spans="1:13" ht="12.75">
      <c r="A35" s="13"/>
      <c r="B35" s="21" t="s">
        <v>24</v>
      </c>
      <c r="C35" s="11"/>
      <c r="D35" s="15"/>
      <c r="E35" s="15"/>
      <c r="F35" s="15"/>
      <c r="G35" s="15"/>
      <c r="H35" s="15"/>
      <c r="I35" s="15"/>
      <c r="J35" s="15"/>
      <c r="K35" s="12"/>
      <c r="M35" s="16">
        <f t="shared" si="3"/>
      </c>
    </row>
    <row r="36" spans="1:13" ht="12.75">
      <c r="A36" s="13"/>
      <c r="B36" s="34" t="s">
        <v>12</v>
      </c>
      <c r="C36" s="11"/>
      <c r="D36" s="15"/>
      <c r="E36" s="15"/>
      <c r="F36" s="15"/>
      <c r="G36" s="15"/>
      <c r="H36" s="15"/>
      <c r="I36" s="15"/>
      <c r="J36" s="15"/>
      <c r="K36" s="12"/>
      <c r="M36" s="16">
        <f t="shared" si="3"/>
      </c>
    </row>
    <row r="37" spans="1:13" ht="12.75">
      <c r="A37" s="13"/>
      <c r="B37" s="34" t="s">
        <v>13</v>
      </c>
      <c r="C37" s="11"/>
      <c r="D37" s="15"/>
      <c r="E37" s="15"/>
      <c r="F37" s="15"/>
      <c r="G37" s="15"/>
      <c r="H37" s="15"/>
      <c r="I37" s="15"/>
      <c r="J37" s="15"/>
      <c r="K37" s="12"/>
      <c r="M37" s="16">
        <f t="shared" si="3"/>
      </c>
    </row>
    <row r="38" spans="1:13" ht="12.75">
      <c r="A38" s="13"/>
      <c r="B38" s="35" t="s">
        <v>4</v>
      </c>
      <c r="C38" s="11"/>
      <c r="D38" s="15"/>
      <c r="E38" s="15"/>
      <c r="F38" s="15"/>
      <c r="G38" s="15"/>
      <c r="H38" s="15"/>
      <c r="I38" s="15"/>
      <c r="J38" s="15"/>
      <c r="K38" s="12"/>
      <c r="M38" s="16">
        <f t="shared" si="3"/>
      </c>
    </row>
    <row r="39" spans="1:13" ht="25.5">
      <c r="A39" s="13"/>
      <c r="B39" s="14" t="s">
        <v>32</v>
      </c>
      <c r="C39" s="11"/>
      <c r="D39" s="15"/>
      <c r="E39" s="15"/>
      <c r="F39" s="15"/>
      <c r="G39" s="15"/>
      <c r="H39" s="15"/>
      <c r="I39" s="15"/>
      <c r="J39" s="15"/>
      <c r="K39" s="12"/>
      <c r="M39" s="16">
        <f>IF(COUNT(D39:J39)&gt;0,((ROUND(D39/2,2)+ROUND(E39/2,2)+ROUND(F39/2,2)+ROUND(G39/2,2)+ROUND(H39/2,2)+ROUND(I39/2,2)+ROUND(J39/2,2))*$A$32),"")</f>
      </c>
    </row>
    <row r="40" spans="1:11" ht="12.75">
      <c r="A40" s="17"/>
      <c r="B40" s="19"/>
      <c r="C40" s="19"/>
      <c r="D40" s="19"/>
      <c r="E40" s="19"/>
      <c r="F40" s="19"/>
      <c r="G40" s="19"/>
      <c r="H40" s="19"/>
      <c r="I40" s="19"/>
      <c r="J40" s="19"/>
      <c r="K40" s="20"/>
    </row>
    <row r="41" ht="12.75">
      <c r="B41" s="22">
        <v>15</v>
      </c>
    </row>
    <row r="42" ht="12.75">
      <c r="B42" s="1" t="str">
        <f>"Scoring is based on a time interval of "&amp;TEXT(B41,"00")&amp;" minutes."</f>
        <v>Scoring is based on a time interval of 15 minutes.</v>
      </c>
    </row>
    <row r="44" spans="2:10" ht="12.75">
      <c r="B44" s="1" t="s">
        <v>41</v>
      </c>
      <c r="D44" s="16">
        <f aca="true" t="shared" si="4" ref="D44:J44">(ROUND(D8/$B$41,2)+ROUND(D9/$B$41,2)+ROUND(D10/$B$41,2)+ROUND(D11/$B$41,2)+ROUND(D12/$B$41,2)+ROUND(D13/$B$41,2)+ROUND(D14/$B$41,2)+ROUND(D15/$B$41,2)+ROUND(D16/$B$41,2)+ROUND(D17/$B$41,2)+ROUND(D21/$B$41,2)+ROUND(D22/$B$41,2)+ROUND(D23/$B$41,2)+ROUND(D24/$B$41,2)+ROUND(D25/$B$41,2)+ROUND(D26/$B$41,2)+ROUND(D28/$B$41,2)+ROUND(D29/1,2)+ROUND(D33/$B$41,2)+ROUND(D34/$B$41,2)+ROUND(D35/$B$41,2)+ROUND(D36/$B$41,2)+ROUND(D37/$B$41,2)+ROUND(D38/$B$41,2)+ROUND(D39/2,2))*$B$41</f>
        <v>0</v>
      </c>
      <c r="E44" s="16">
        <f t="shared" si="4"/>
        <v>0</v>
      </c>
      <c r="F44" s="16">
        <f t="shared" si="4"/>
        <v>0</v>
      </c>
      <c r="G44" s="16">
        <f t="shared" si="4"/>
        <v>0</v>
      </c>
      <c r="H44" s="16">
        <f t="shared" si="4"/>
        <v>0</v>
      </c>
      <c r="I44" s="16">
        <f t="shared" si="4"/>
        <v>0</v>
      </c>
      <c r="J44" s="16">
        <f t="shared" si="4"/>
        <v>0</v>
      </c>
    </row>
    <row r="46" ht="12.75">
      <c r="B46" s="1" t="s">
        <v>14</v>
      </c>
    </row>
    <row r="47" spans="2:14" ht="12.75">
      <c r="B47" s="23" t="s">
        <v>15</v>
      </c>
      <c r="D47" s="16">
        <f aca="true" t="shared" si="5" ref="D47:J47">(ROUND(D8/$B$41,2)+ROUND(D9/$B$41,2)+ROUND(D10/$B$41,2)+ROUND(D11/$B$41,2)+ROUND(D12/$B$41,2)+ROUND(D13/$B$41,2)+ROUND(D14/$B$41,2)+ROUND(D15/$B$41,2)+ROUND(D16/$B$41,2)+ROUND(D17/$B$41,2))*$A$7</f>
        <v>0</v>
      </c>
      <c r="E47" s="16">
        <f t="shared" si="5"/>
        <v>0</v>
      </c>
      <c r="F47" s="16">
        <f t="shared" si="5"/>
        <v>0</v>
      </c>
      <c r="G47" s="16">
        <f t="shared" si="5"/>
        <v>0</v>
      </c>
      <c r="H47" s="16">
        <f t="shared" si="5"/>
        <v>0</v>
      </c>
      <c r="I47" s="16">
        <f t="shared" si="5"/>
        <v>0</v>
      </c>
      <c r="J47" s="16">
        <f t="shared" si="5"/>
        <v>0</v>
      </c>
      <c r="M47" s="16">
        <f>SUM(M8:M17)</f>
        <v>0</v>
      </c>
      <c r="N47" s="24">
        <f>IF(ROUND(SUM(D47:J47)-M47,2)&lt;&gt;0,"Error","")</f>
      </c>
    </row>
    <row r="48" spans="2:14" ht="12.75">
      <c r="B48" s="23" t="s">
        <v>16</v>
      </c>
      <c r="D48" s="16">
        <f>(ROUND(D21/$B$41,2)+ROUND(D22/$B$41,2)+ROUND(D23/$B$41,2)+ROUND(D24/$B$41,2)+ROUND(D25/$B$41,2)+ROUND(D26/$B$41,2)+ROUND(D27/$B$41,2)+ROUND(D28/$B$41,2)+ROUND(D29/1,2))*$A$20</f>
        <v>0</v>
      </c>
      <c r="E48" s="16">
        <f aca="true" t="shared" si="6" ref="E48:J48">(ROUND(E21/$B$41,2)+ROUND(E22/$B$41,2)+ROUND(E23/$B$41,2)+ROUND(E24/$B$41,2)+ROUND(E25/$B$41,2)+ROUND(E26/$B$41,2)+ROUND(E27/$B$41,2)+ROUND(E28/$B$41,2)+ROUND(E29/1,2))*$A$20</f>
        <v>0</v>
      </c>
      <c r="F48" s="16">
        <f t="shared" si="6"/>
        <v>0</v>
      </c>
      <c r="G48" s="16">
        <f t="shared" si="6"/>
        <v>0</v>
      </c>
      <c r="H48" s="16">
        <f t="shared" si="6"/>
        <v>0</v>
      </c>
      <c r="I48" s="16">
        <f t="shared" si="6"/>
        <v>0</v>
      </c>
      <c r="J48" s="16">
        <f t="shared" si="6"/>
        <v>0</v>
      </c>
      <c r="M48" s="16">
        <f>SUM(M20:M29)</f>
        <v>0</v>
      </c>
      <c r="N48" s="24">
        <f>IF(ROUND(SUM(D48:J48)-M48,2)&lt;&gt;0,"Error","")</f>
      </c>
    </row>
    <row r="49" spans="2:15" ht="12.75">
      <c r="B49" s="23" t="s">
        <v>17</v>
      </c>
      <c r="D49" s="16">
        <f>(ROUND(D33/$B$41,2)+ROUND(D34/$B$41,2)+ROUND(D35/$B$41,2)+ROUND(D36/$B$41,2)+ROUND(D37/$B$41,2)+ROUND(D38/$B$41,2)+ROUND(D39/2,2))*$A$32</f>
        <v>0</v>
      </c>
      <c r="E49" s="16">
        <f aca="true" t="shared" si="7" ref="E49:J49">(ROUND(E33/$B$41,2)+ROUND(E34/$B$41,2)+ROUND(E35/$B$41,2)+ROUND(E36/$B$41,2)+ROUND(E37/$B$41,2)+ROUND(E38/$B$41,2)+ROUND(E39/2,2))*$A$32</f>
        <v>0</v>
      </c>
      <c r="F49" s="16">
        <f t="shared" si="7"/>
        <v>0</v>
      </c>
      <c r="G49" s="16">
        <f t="shared" si="7"/>
        <v>0</v>
      </c>
      <c r="H49" s="16">
        <f t="shared" si="7"/>
        <v>0</v>
      </c>
      <c r="I49" s="16">
        <f t="shared" si="7"/>
        <v>0</v>
      </c>
      <c r="J49" s="16">
        <f t="shared" si="7"/>
        <v>0</v>
      </c>
      <c r="M49" s="16">
        <f>SUM(M33:M39)</f>
        <v>0</v>
      </c>
      <c r="N49" s="24">
        <f>IF(ROUND(SUM(D49:J49)-M49,2)&lt;&gt;0,"Error","")</f>
      </c>
      <c r="O49" s="16"/>
    </row>
    <row r="50" spans="2:14" ht="12.75">
      <c r="B50" s="23" t="s">
        <v>42</v>
      </c>
      <c r="D50" s="16">
        <f>IF(D44&gt;=30,2,0)</f>
        <v>0</v>
      </c>
      <c r="E50" s="16">
        <f aca="true" t="shared" si="8" ref="E50:J50">IF(E44&gt;=30,2,0)</f>
        <v>0</v>
      </c>
      <c r="F50" s="16">
        <f t="shared" si="8"/>
        <v>0</v>
      </c>
      <c r="G50" s="16">
        <f t="shared" si="8"/>
        <v>0</v>
      </c>
      <c r="H50" s="16">
        <f t="shared" si="8"/>
        <v>0</v>
      </c>
      <c r="I50" s="16">
        <f t="shared" si="8"/>
        <v>0</v>
      </c>
      <c r="J50" s="16">
        <f t="shared" si="8"/>
        <v>0</v>
      </c>
      <c r="M50" s="16">
        <f>SUM(D50:J50)</f>
        <v>0</v>
      </c>
      <c r="N50" s="24">
        <f>IF(ROUND(SUM(D50:J50)-M50,2)&lt;&gt;0,"Error","")</f>
      </c>
    </row>
    <row r="51" spans="2:13" ht="12.75">
      <c r="B51" s="23" t="s">
        <v>44</v>
      </c>
      <c r="M51" s="16">
        <f>IF(SUM(D8:J17,D21:J29)&gt;149.99999,25,0)</f>
        <v>0</v>
      </c>
    </row>
    <row r="52" spans="2:13" ht="12.75">
      <c r="B52" s="23" t="s">
        <v>19</v>
      </c>
      <c r="M52" s="16">
        <f>COUNT(M8:M39)</f>
        <v>0</v>
      </c>
    </row>
    <row r="53" spans="2:13" s="3" customFormat="1" ht="13.5" thickBot="1">
      <c r="B53" s="25" t="s">
        <v>20</v>
      </c>
      <c r="M53" s="26">
        <f>SUM(M47:M52)</f>
        <v>0</v>
      </c>
    </row>
    <row r="54" ht="13.5" thickTop="1"/>
  </sheetData>
  <sheetProtection password="DAA7" sheet="1"/>
  <conditionalFormatting sqref="D33:J38">
    <cfRule type="cellIs" priority="2" dxfId="0" operator="greaterThan" stopIfTrue="1">
      <formula>240</formula>
    </cfRule>
  </conditionalFormatting>
  <conditionalFormatting sqref="D27:J27">
    <cfRule type="cellIs" priority="1" dxfId="0" operator="greaterThan" stopIfTrue="1">
      <formula>240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36.28125" style="1" customWidth="1"/>
    <col min="3" max="3" width="1.7109375" style="1" customWidth="1"/>
    <col min="4" max="10" width="9.140625" style="1" customWidth="1"/>
    <col min="11" max="11" width="1.57421875" style="1" customWidth="1"/>
    <col min="12" max="12" width="1.7109375" style="1" customWidth="1"/>
    <col min="13" max="13" width="7.140625" style="1" bestFit="1" customWidth="1"/>
    <col min="14" max="16384" width="9.140625" style="1" customWidth="1"/>
  </cols>
  <sheetData>
    <row r="1" spans="2:5" ht="15.75">
      <c r="B1" s="2" t="s">
        <v>0</v>
      </c>
      <c r="D1" s="3" t="s">
        <v>37</v>
      </c>
      <c r="E1" s="3"/>
    </row>
    <row r="2" spans="2:8" ht="15">
      <c r="B2" s="27" t="s">
        <v>33</v>
      </c>
      <c r="D2" s="29"/>
      <c r="E2" s="29"/>
      <c r="F2" s="30"/>
      <c r="G2" s="30"/>
      <c r="H2" s="30"/>
    </row>
    <row r="4" spans="2:13" ht="12.75">
      <c r="B4" s="1" t="s">
        <v>1</v>
      </c>
      <c r="D4" s="4">
        <f>'Wk 3'!D4+7</f>
        <v>41421</v>
      </c>
      <c r="E4" s="4">
        <f aca="true" t="shared" si="0" ref="E4:J4">D4+1</f>
        <v>41422</v>
      </c>
      <c r="F4" s="4">
        <f t="shared" si="0"/>
        <v>41423</v>
      </c>
      <c r="G4" s="4">
        <f t="shared" si="0"/>
        <v>41424</v>
      </c>
      <c r="H4" s="4">
        <f t="shared" si="0"/>
        <v>41425</v>
      </c>
      <c r="I4" s="4">
        <f t="shared" si="0"/>
        <v>41426</v>
      </c>
      <c r="J4" s="4">
        <f t="shared" si="0"/>
        <v>41427</v>
      </c>
      <c r="M4" s="1" t="s">
        <v>18</v>
      </c>
    </row>
    <row r="6" spans="1:11" ht="12.75">
      <c r="A6" s="5"/>
      <c r="B6" s="7"/>
      <c r="C6" s="7"/>
      <c r="D6" s="7"/>
      <c r="E6" s="7"/>
      <c r="F6" s="7"/>
      <c r="G6" s="7"/>
      <c r="H6" s="7"/>
      <c r="I6" s="7"/>
      <c r="J6" s="7"/>
      <c r="K6" s="8"/>
    </row>
    <row r="7" spans="1:11" ht="12.75">
      <c r="A7" s="9">
        <v>3</v>
      </c>
      <c r="B7" s="10" t="s">
        <v>21</v>
      </c>
      <c r="C7" s="11"/>
      <c r="D7" s="11"/>
      <c r="E7" s="11"/>
      <c r="F7" s="11"/>
      <c r="G7" s="11"/>
      <c r="H7" s="11"/>
      <c r="I7" s="11"/>
      <c r="J7" s="11"/>
      <c r="K7" s="12"/>
    </row>
    <row r="8" spans="1:13" ht="12.75">
      <c r="A8" s="13"/>
      <c r="B8" s="14" t="s">
        <v>2</v>
      </c>
      <c r="C8" s="11"/>
      <c r="D8" s="15"/>
      <c r="E8" s="15"/>
      <c r="F8" s="15"/>
      <c r="G8" s="15"/>
      <c r="H8" s="15"/>
      <c r="I8" s="15"/>
      <c r="J8" s="15"/>
      <c r="K8" s="12"/>
      <c r="M8" s="16">
        <f aca="true" t="shared" si="1" ref="M8:M17">IF(COUNT(D8:J8)&gt;0,((ROUND(D8/15,2)+ROUND(E8/15,2)+ROUND(F8/15,2)+ROUND(G8/15,2)+ROUND(H8/15,2)+ROUND(I8/15,2)+ROUND(J8/15,2))*$A$7),"")</f>
      </c>
    </row>
    <row r="9" spans="1:13" ht="12.75">
      <c r="A9" s="13"/>
      <c r="B9" s="14" t="s">
        <v>25</v>
      </c>
      <c r="C9" s="11"/>
      <c r="D9" s="15"/>
      <c r="E9" s="15"/>
      <c r="F9" s="15"/>
      <c r="G9" s="15"/>
      <c r="H9" s="15"/>
      <c r="I9" s="15"/>
      <c r="J9" s="15"/>
      <c r="K9" s="12"/>
      <c r="M9" s="16">
        <f t="shared" si="1"/>
      </c>
    </row>
    <row r="10" spans="1:13" ht="12.75">
      <c r="A10" s="13"/>
      <c r="B10" s="14" t="s">
        <v>26</v>
      </c>
      <c r="C10" s="11"/>
      <c r="D10" s="15"/>
      <c r="E10" s="15"/>
      <c r="F10" s="15"/>
      <c r="G10" s="15"/>
      <c r="H10" s="15"/>
      <c r="I10" s="15"/>
      <c r="J10" s="15"/>
      <c r="K10" s="12"/>
      <c r="M10" s="16">
        <f t="shared" si="1"/>
      </c>
    </row>
    <row r="11" spans="1:13" ht="12.75">
      <c r="A11" s="13"/>
      <c r="B11" s="14" t="s">
        <v>27</v>
      </c>
      <c r="C11" s="11"/>
      <c r="D11" s="15"/>
      <c r="E11" s="15"/>
      <c r="F11" s="15"/>
      <c r="G11" s="15"/>
      <c r="H11" s="15"/>
      <c r="I11" s="15"/>
      <c r="J11" s="15"/>
      <c r="K11" s="12"/>
      <c r="M11" s="16">
        <f t="shared" si="1"/>
      </c>
    </row>
    <row r="12" spans="1:13" ht="12.75">
      <c r="A12" s="13"/>
      <c r="B12" s="14" t="s">
        <v>28</v>
      </c>
      <c r="C12" s="11"/>
      <c r="D12" s="15"/>
      <c r="E12" s="15"/>
      <c r="F12" s="15"/>
      <c r="G12" s="15"/>
      <c r="H12" s="15"/>
      <c r="I12" s="15"/>
      <c r="J12" s="15"/>
      <c r="K12" s="12"/>
      <c r="M12" s="16">
        <f t="shared" si="1"/>
      </c>
    </row>
    <row r="13" spans="1:13" ht="12.75">
      <c r="A13" s="13"/>
      <c r="B13" s="14" t="s">
        <v>29</v>
      </c>
      <c r="C13" s="11"/>
      <c r="D13" s="15"/>
      <c r="E13" s="15"/>
      <c r="F13" s="15"/>
      <c r="G13" s="15"/>
      <c r="H13" s="15"/>
      <c r="I13" s="15"/>
      <c r="J13" s="15"/>
      <c r="K13" s="12"/>
      <c r="M13" s="16">
        <f t="shared" si="1"/>
      </c>
    </row>
    <row r="14" spans="1:13" ht="12.75">
      <c r="A14" s="13"/>
      <c r="B14" s="14" t="s">
        <v>30</v>
      </c>
      <c r="C14" s="11"/>
      <c r="D14" s="15"/>
      <c r="E14" s="15"/>
      <c r="F14" s="15"/>
      <c r="G14" s="15"/>
      <c r="H14" s="15"/>
      <c r="I14" s="15"/>
      <c r="J14" s="15"/>
      <c r="K14" s="12"/>
      <c r="M14" s="16">
        <f t="shared" si="1"/>
      </c>
    </row>
    <row r="15" spans="1:13" ht="12.75">
      <c r="A15" s="13"/>
      <c r="B15" s="14" t="s">
        <v>31</v>
      </c>
      <c r="C15" s="11"/>
      <c r="D15" s="15"/>
      <c r="E15" s="15"/>
      <c r="F15" s="15"/>
      <c r="G15" s="15"/>
      <c r="H15" s="15"/>
      <c r="I15" s="15"/>
      <c r="J15" s="15"/>
      <c r="K15" s="12"/>
      <c r="M15" s="16">
        <f t="shared" si="1"/>
      </c>
    </row>
    <row r="16" spans="1:13" ht="12.75">
      <c r="A16" s="13"/>
      <c r="B16" s="14" t="s">
        <v>3</v>
      </c>
      <c r="C16" s="11"/>
      <c r="D16" s="15"/>
      <c r="E16" s="15"/>
      <c r="F16" s="15"/>
      <c r="G16" s="15"/>
      <c r="H16" s="15"/>
      <c r="I16" s="15"/>
      <c r="J16" s="15"/>
      <c r="K16" s="12"/>
      <c r="M16" s="16">
        <f t="shared" si="1"/>
      </c>
    </row>
    <row r="17" spans="1:13" ht="12.75">
      <c r="A17" s="13"/>
      <c r="B17" s="35" t="s">
        <v>4</v>
      </c>
      <c r="C17" s="11"/>
      <c r="D17" s="15"/>
      <c r="E17" s="15"/>
      <c r="F17" s="15"/>
      <c r="G17" s="15"/>
      <c r="H17" s="15"/>
      <c r="I17" s="15"/>
      <c r="J17" s="15"/>
      <c r="K17" s="12"/>
      <c r="M17" s="16">
        <f t="shared" si="1"/>
      </c>
    </row>
    <row r="18" spans="1:11" ht="12.75">
      <c r="A18" s="17"/>
      <c r="B18" s="18"/>
      <c r="C18" s="19"/>
      <c r="D18" s="19"/>
      <c r="E18" s="19"/>
      <c r="F18" s="19"/>
      <c r="G18" s="19"/>
      <c r="H18" s="19"/>
      <c r="I18" s="19"/>
      <c r="J18" s="19"/>
      <c r="K18" s="20"/>
    </row>
    <row r="19" spans="1:11" ht="12.75">
      <c r="A19" s="5"/>
      <c r="B19" s="6"/>
      <c r="C19" s="7"/>
      <c r="D19" s="7"/>
      <c r="E19" s="7"/>
      <c r="F19" s="7"/>
      <c r="G19" s="7"/>
      <c r="H19" s="7"/>
      <c r="I19" s="7"/>
      <c r="J19" s="7"/>
      <c r="K19" s="8"/>
    </row>
    <row r="20" spans="1:11" ht="12.75">
      <c r="A20" s="9">
        <v>2</v>
      </c>
      <c r="B20" s="10" t="s">
        <v>22</v>
      </c>
      <c r="C20" s="11"/>
      <c r="D20" s="11"/>
      <c r="E20" s="11"/>
      <c r="F20" s="11"/>
      <c r="G20" s="11"/>
      <c r="H20" s="11"/>
      <c r="I20" s="11"/>
      <c r="J20" s="11"/>
      <c r="K20" s="12"/>
    </row>
    <row r="21" spans="1:13" ht="12.75">
      <c r="A21" s="13"/>
      <c r="B21" s="34" t="s">
        <v>5</v>
      </c>
      <c r="C21" s="11"/>
      <c r="D21" s="15"/>
      <c r="E21" s="15"/>
      <c r="F21" s="15"/>
      <c r="G21" s="15"/>
      <c r="H21" s="15"/>
      <c r="I21" s="15"/>
      <c r="J21" s="15"/>
      <c r="K21" s="12"/>
      <c r="M21" s="16">
        <f>IF(COUNT(D21:J21)&gt;0,((ROUND(D21/15,2)+ROUND(E21/15,2)+ROUND(F21/15,2)+ROUND(G21/15,2)+ROUND(H21/15,2)+ROUND(I21/15,2)+ROUND(J21/15,2))*$A$20),"")</f>
      </c>
    </row>
    <row r="22" spans="1:13" ht="12.75">
      <c r="A22" s="13"/>
      <c r="B22" s="34" t="s">
        <v>6</v>
      </c>
      <c r="C22" s="11"/>
      <c r="D22" s="15"/>
      <c r="E22" s="15"/>
      <c r="F22" s="15"/>
      <c r="G22" s="15"/>
      <c r="H22" s="15"/>
      <c r="I22" s="15"/>
      <c r="J22" s="15"/>
      <c r="K22" s="12"/>
      <c r="M22" s="16">
        <f aca="true" t="shared" si="2" ref="M22:M28">IF(COUNT(D22:J22)&gt;0,((ROUND(D22/15,2)+ROUND(E22/15,2)+ROUND(F22/15,2)+ROUND(G22/15,2)+ROUND(H22/15,2)+ROUND(I22/15,2)+ROUND(J22/15,2))*$A$20),"")</f>
      </c>
    </row>
    <row r="23" spans="1:13" ht="12.75">
      <c r="A23" s="13"/>
      <c r="B23" s="34" t="s">
        <v>23</v>
      </c>
      <c r="C23" s="11"/>
      <c r="D23" s="15"/>
      <c r="E23" s="15"/>
      <c r="F23" s="15"/>
      <c r="G23" s="15"/>
      <c r="H23" s="15"/>
      <c r="I23" s="15"/>
      <c r="J23" s="15"/>
      <c r="K23" s="12"/>
      <c r="M23" s="16">
        <f t="shared" si="2"/>
      </c>
    </row>
    <row r="24" spans="1:13" ht="12.75">
      <c r="A24" s="13"/>
      <c r="B24" s="34" t="s">
        <v>7</v>
      </c>
      <c r="C24" s="11"/>
      <c r="D24" s="15"/>
      <c r="E24" s="15"/>
      <c r="F24" s="15"/>
      <c r="G24" s="15"/>
      <c r="H24" s="15"/>
      <c r="I24" s="15"/>
      <c r="J24" s="15"/>
      <c r="K24" s="12"/>
      <c r="M24" s="16">
        <f t="shared" si="2"/>
      </c>
    </row>
    <row r="25" spans="1:13" ht="12.75">
      <c r="A25" s="13"/>
      <c r="B25" s="34" t="s">
        <v>8</v>
      </c>
      <c r="C25" s="11"/>
      <c r="D25" s="15"/>
      <c r="E25" s="15"/>
      <c r="F25" s="15"/>
      <c r="G25" s="15"/>
      <c r="H25" s="15"/>
      <c r="I25" s="15"/>
      <c r="J25" s="15"/>
      <c r="K25" s="12"/>
      <c r="M25" s="16">
        <f t="shared" si="2"/>
      </c>
    </row>
    <row r="26" spans="1:13" ht="12.75">
      <c r="A26" s="13"/>
      <c r="B26" s="34" t="s">
        <v>9</v>
      </c>
      <c r="C26" s="11"/>
      <c r="D26" s="15"/>
      <c r="E26" s="15"/>
      <c r="F26" s="15"/>
      <c r="G26" s="15"/>
      <c r="H26" s="15"/>
      <c r="I26" s="15"/>
      <c r="J26" s="15"/>
      <c r="K26" s="12"/>
      <c r="M26" s="16">
        <f t="shared" si="2"/>
      </c>
    </row>
    <row r="27" spans="1:13" ht="25.5">
      <c r="A27" s="13"/>
      <c r="B27" s="34" t="s">
        <v>47</v>
      </c>
      <c r="C27" s="11"/>
      <c r="D27" s="15"/>
      <c r="E27" s="15"/>
      <c r="F27" s="15"/>
      <c r="G27" s="15"/>
      <c r="H27" s="15"/>
      <c r="I27" s="15"/>
      <c r="J27" s="15"/>
      <c r="K27" s="12"/>
      <c r="M27" s="16">
        <f t="shared" si="2"/>
      </c>
    </row>
    <row r="28" spans="1:13" ht="12.75">
      <c r="A28" s="13"/>
      <c r="B28" s="35" t="s">
        <v>4</v>
      </c>
      <c r="C28" s="11"/>
      <c r="D28" s="15"/>
      <c r="E28" s="15"/>
      <c r="F28" s="15"/>
      <c r="G28" s="15"/>
      <c r="H28" s="15"/>
      <c r="I28" s="15"/>
      <c r="J28" s="15"/>
      <c r="K28" s="12"/>
      <c r="M28" s="16">
        <f t="shared" si="2"/>
      </c>
    </row>
    <row r="29" spans="1:13" ht="25.5">
      <c r="A29" s="13"/>
      <c r="B29" s="34" t="s">
        <v>45</v>
      </c>
      <c r="C29" s="11"/>
      <c r="D29" s="15"/>
      <c r="E29" s="15"/>
      <c r="F29" s="15"/>
      <c r="G29" s="15"/>
      <c r="H29" s="15"/>
      <c r="I29" s="15"/>
      <c r="J29" s="15"/>
      <c r="K29" s="12"/>
      <c r="M29" s="16">
        <f>IF(COUNT(D29:J29)&gt;0,((ROUND(D29/1,2)+ROUND(E29/1,2)+ROUND(F29/1,2)+ROUND(G29/1,2)+ROUND(H29/1,2)+ROUND(I29/1,2)+ROUND(J29/1,2))*$A$20),"")</f>
      </c>
    </row>
    <row r="30" spans="1:11" ht="12.75">
      <c r="A30" s="17"/>
      <c r="B30" s="18"/>
      <c r="C30" s="19"/>
      <c r="D30" s="19"/>
      <c r="E30" s="19"/>
      <c r="F30" s="19"/>
      <c r="G30" s="19"/>
      <c r="H30" s="19"/>
      <c r="I30" s="19"/>
      <c r="J30" s="19"/>
      <c r="K30" s="20"/>
    </row>
    <row r="31" spans="1:11" ht="12.75">
      <c r="A31" s="5"/>
      <c r="B31" s="6"/>
      <c r="C31" s="7"/>
      <c r="D31" s="7"/>
      <c r="E31" s="7"/>
      <c r="F31" s="7"/>
      <c r="G31" s="7"/>
      <c r="H31" s="7"/>
      <c r="I31" s="7"/>
      <c r="J31" s="7"/>
      <c r="K31" s="8"/>
    </row>
    <row r="32" spans="1:11" ht="12.75">
      <c r="A32" s="9">
        <v>1</v>
      </c>
      <c r="B32" s="10" t="s">
        <v>10</v>
      </c>
      <c r="C32" s="11"/>
      <c r="D32" s="32" t="s">
        <v>46</v>
      </c>
      <c r="E32" s="33"/>
      <c r="F32" s="33"/>
      <c r="G32" s="33"/>
      <c r="H32" s="33"/>
      <c r="I32" s="33"/>
      <c r="J32" s="33"/>
      <c r="K32" s="12"/>
    </row>
    <row r="33" spans="1:13" ht="25.5">
      <c r="A33" s="13"/>
      <c r="B33" s="31" t="s">
        <v>40</v>
      </c>
      <c r="C33" s="11"/>
      <c r="D33" s="15"/>
      <c r="E33" s="15"/>
      <c r="F33" s="15"/>
      <c r="G33" s="15"/>
      <c r="H33" s="15"/>
      <c r="I33" s="15"/>
      <c r="J33" s="15"/>
      <c r="K33" s="12"/>
      <c r="M33" s="16">
        <f aca="true" t="shared" si="3" ref="M33:M38">IF(COUNT(D33:J33)&gt;0,((ROUND(D33/15,2)+ROUND(E33/15,2)+ROUND(F33/15,2)+ROUND(G33/15,2)+ROUND(H33/15,2)+ROUND(I33/15,2)+ROUND(J33/15,2))*$A$32),"")</f>
      </c>
    </row>
    <row r="34" spans="1:13" ht="12.75">
      <c r="A34" s="13"/>
      <c r="B34" s="34" t="s">
        <v>11</v>
      </c>
      <c r="C34" s="11"/>
      <c r="D34" s="15"/>
      <c r="E34" s="15"/>
      <c r="F34" s="15"/>
      <c r="G34" s="15"/>
      <c r="H34" s="15"/>
      <c r="I34" s="15"/>
      <c r="J34" s="15"/>
      <c r="K34" s="12"/>
      <c r="M34" s="16">
        <f t="shared" si="3"/>
      </c>
    </row>
    <row r="35" spans="1:13" ht="12.75">
      <c r="A35" s="13"/>
      <c r="B35" s="21" t="s">
        <v>24</v>
      </c>
      <c r="C35" s="11"/>
      <c r="D35" s="15"/>
      <c r="E35" s="15"/>
      <c r="F35" s="15"/>
      <c r="G35" s="15"/>
      <c r="H35" s="15"/>
      <c r="I35" s="15"/>
      <c r="J35" s="15"/>
      <c r="K35" s="12"/>
      <c r="M35" s="16">
        <f t="shared" si="3"/>
      </c>
    </row>
    <row r="36" spans="1:13" ht="12.75">
      <c r="A36" s="13"/>
      <c r="B36" s="34" t="s">
        <v>12</v>
      </c>
      <c r="C36" s="11"/>
      <c r="D36" s="15"/>
      <c r="E36" s="15"/>
      <c r="F36" s="15"/>
      <c r="G36" s="15"/>
      <c r="H36" s="15"/>
      <c r="I36" s="15"/>
      <c r="J36" s="15"/>
      <c r="K36" s="12"/>
      <c r="M36" s="16">
        <f t="shared" si="3"/>
      </c>
    </row>
    <row r="37" spans="1:13" ht="12.75">
      <c r="A37" s="13"/>
      <c r="B37" s="34" t="s">
        <v>13</v>
      </c>
      <c r="C37" s="11"/>
      <c r="D37" s="15"/>
      <c r="E37" s="15"/>
      <c r="F37" s="15"/>
      <c r="G37" s="15"/>
      <c r="H37" s="15"/>
      <c r="I37" s="15"/>
      <c r="J37" s="15"/>
      <c r="K37" s="12"/>
      <c r="M37" s="16">
        <f t="shared" si="3"/>
      </c>
    </row>
    <row r="38" spans="1:13" ht="12.75">
      <c r="A38" s="13"/>
      <c r="B38" s="35" t="s">
        <v>4</v>
      </c>
      <c r="C38" s="11"/>
      <c r="D38" s="15"/>
      <c r="E38" s="15"/>
      <c r="F38" s="15"/>
      <c r="G38" s="15"/>
      <c r="H38" s="15"/>
      <c r="I38" s="15"/>
      <c r="J38" s="15"/>
      <c r="K38" s="12"/>
      <c r="M38" s="16">
        <f t="shared" si="3"/>
      </c>
    </row>
    <row r="39" spans="1:13" ht="25.5">
      <c r="A39" s="13"/>
      <c r="B39" s="14" t="s">
        <v>32</v>
      </c>
      <c r="C39" s="11"/>
      <c r="D39" s="15"/>
      <c r="E39" s="15"/>
      <c r="F39" s="15"/>
      <c r="G39" s="15"/>
      <c r="H39" s="15"/>
      <c r="I39" s="15"/>
      <c r="J39" s="15"/>
      <c r="K39" s="12"/>
      <c r="M39" s="16">
        <f>IF(COUNT(D39:J39)&gt;0,((ROUND(D39/2,2)+ROUND(E39/2,2)+ROUND(F39/2,2)+ROUND(G39/2,2)+ROUND(H39/2,2)+ROUND(I39/2,2)+ROUND(J39/2,2))*$A$32),"")</f>
      </c>
    </row>
    <row r="40" spans="1:11" ht="12.75">
      <c r="A40" s="17"/>
      <c r="B40" s="19"/>
      <c r="C40" s="19"/>
      <c r="D40" s="19"/>
      <c r="E40" s="19"/>
      <c r="F40" s="19"/>
      <c r="G40" s="19"/>
      <c r="H40" s="19"/>
      <c r="I40" s="19"/>
      <c r="J40" s="19"/>
      <c r="K40" s="20"/>
    </row>
    <row r="41" ht="12.75">
      <c r="B41" s="22">
        <v>15</v>
      </c>
    </row>
    <row r="42" ht="12.75">
      <c r="B42" s="1" t="str">
        <f>"Scoring is based on a time interval of "&amp;TEXT(B41,"00")&amp;" minutes."</f>
        <v>Scoring is based on a time interval of 15 minutes.</v>
      </c>
    </row>
    <row r="44" spans="2:10" ht="12.75">
      <c r="B44" s="1" t="s">
        <v>41</v>
      </c>
      <c r="D44" s="16">
        <f aca="true" t="shared" si="4" ref="D44:J44">(ROUND(D8/$B$41,2)+ROUND(D9/$B$41,2)+ROUND(D10/$B$41,2)+ROUND(D11/$B$41,2)+ROUND(D12/$B$41,2)+ROUND(D13/$B$41,2)+ROUND(D14/$B$41,2)+ROUND(D15/$B$41,2)+ROUND(D16/$B$41,2)+ROUND(D17/$B$41,2)+ROUND(D21/$B$41,2)+ROUND(D22/$B$41,2)+ROUND(D23/$B$41,2)+ROUND(D24/$B$41,2)+ROUND(D25/$B$41,2)+ROUND(D26/$B$41,2)+ROUND(D28/$B$41,2)+ROUND(D29/1,2)+ROUND(D33/$B$41,2)+ROUND(D34/$B$41,2)+ROUND(D35/$B$41,2)+ROUND(D36/$B$41,2)+ROUND(D37/$B$41,2)+ROUND(D38/$B$41,2)+ROUND(D39/2,2))*$B$41</f>
        <v>0</v>
      </c>
      <c r="E44" s="16">
        <f t="shared" si="4"/>
        <v>0</v>
      </c>
      <c r="F44" s="16">
        <f t="shared" si="4"/>
        <v>0</v>
      </c>
      <c r="G44" s="16">
        <f t="shared" si="4"/>
        <v>0</v>
      </c>
      <c r="H44" s="16">
        <f t="shared" si="4"/>
        <v>0</v>
      </c>
      <c r="I44" s="16">
        <f t="shared" si="4"/>
        <v>0</v>
      </c>
      <c r="J44" s="16">
        <f t="shared" si="4"/>
        <v>0</v>
      </c>
    </row>
    <row r="46" ht="12.75">
      <c r="B46" s="1" t="s">
        <v>14</v>
      </c>
    </row>
    <row r="47" spans="2:14" ht="12.75">
      <c r="B47" s="23" t="s">
        <v>15</v>
      </c>
      <c r="D47" s="16">
        <f aca="true" t="shared" si="5" ref="D47:J47">(ROUND(D8/$B$41,2)+ROUND(D9/$B$41,2)+ROUND(D10/$B$41,2)+ROUND(D11/$B$41,2)+ROUND(D12/$B$41,2)+ROUND(D13/$B$41,2)+ROUND(D14/$B$41,2)+ROUND(D15/$B$41,2)+ROUND(D16/$B$41,2)+ROUND(D17/$B$41,2))*$A$7</f>
        <v>0</v>
      </c>
      <c r="E47" s="16">
        <f t="shared" si="5"/>
        <v>0</v>
      </c>
      <c r="F47" s="16">
        <f t="shared" si="5"/>
        <v>0</v>
      </c>
      <c r="G47" s="16">
        <f t="shared" si="5"/>
        <v>0</v>
      </c>
      <c r="H47" s="16">
        <f t="shared" si="5"/>
        <v>0</v>
      </c>
      <c r="I47" s="16">
        <f t="shared" si="5"/>
        <v>0</v>
      </c>
      <c r="J47" s="16">
        <f t="shared" si="5"/>
        <v>0</v>
      </c>
      <c r="M47" s="16">
        <f>SUM(M8:M17)</f>
        <v>0</v>
      </c>
      <c r="N47" s="24">
        <f>IF(ROUND(SUM(D47:J47)-M47,2)&lt;&gt;0,"Error","")</f>
      </c>
    </row>
    <row r="48" spans="2:14" ht="12.75">
      <c r="B48" s="23" t="s">
        <v>16</v>
      </c>
      <c r="D48" s="16">
        <f>(ROUND(D21/$B$41,2)+ROUND(D22/$B$41,2)+ROUND(D23/$B$41,2)+ROUND(D24/$B$41,2)+ROUND(D25/$B$41,2)+ROUND(D26/$B$41,2)+ROUND(D27/$B$41,2)+ROUND(D28/$B$41,2)+ROUND(D29/1,2))*$A$20</f>
        <v>0</v>
      </c>
      <c r="E48" s="16">
        <f aca="true" t="shared" si="6" ref="E48:J48">(ROUND(E21/$B$41,2)+ROUND(E22/$B$41,2)+ROUND(E23/$B$41,2)+ROUND(E24/$B$41,2)+ROUND(E25/$B$41,2)+ROUND(E26/$B$41,2)+ROUND(E27/$B$41,2)+ROUND(E28/$B$41,2)+ROUND(E29/1,2))*$A$20</f>
        <v>0</v>
      </c>
      <c r="F48" s="16">
        <f t="shared" si="6"/>
        <v>0</v>
      </c>
      <c r="G48" s="16">
        <f t="shared" si="6"/>
        <v>0</v>
      </c>
      <c r="H48" s="16">
        <f t="shared" si="6"/>
        <v>0</v>
      </c>
      <c r="I48" s="16">
        <f t="shared" si="6"/>
        <v>0</v>
      </c>
      <c r="J48" s="16">
        <f t="shared" si="6"/>
        <v>0</v>
      </c>
      <c r="M48" s="16">
        <f>SUM(M20:M29)</f>
        <v>0</v>
      </c>
      <c r="N48" s="24">
        <f>IF(ROUND(SUM(D48:J48)-M48,2)&lt;&gt;0,"Error","")</f>
      </c>
    </row>
    <row r="49" spans="2:15" ht="12.75">
      <c r="B49" s="23" t="s">
        <v>17</v>
      </c>
      <c r="D49" s="16">
        <f>(ROUND(D33/$B$41,2)+ROUND(D34/$B$41,2)+ROUND(D35/$B$41,2)+ROUND(D36/$B$41,2)+ROUND(D37/$B$41,2)+ROUND(D38/$B$41,2)+ROUND(D39/2,2))*$A$32</f>
        <v>0</v>
      </c>
      <c r="E49" s="16">
        <f aca="true" t="shared" si="7" ref="E49:J49">(ROUND(E33/$B$41,2)+ROUND(E34/$B$41,2)+ROUND(E35/$B$41,2)+ROUND(E36/$B$41,2)+ROUND(E37/$B$41,2)+ROUND(E38/$B$41,2)+ROUND(E39/2,2))*$A$32</f>
        <v>0</v>
      </c>
      <c r="F49" s="16">
        <f t="shared" si="7"/>
        <v>0</v>
      </c>
      <c r="G49" s="16">
        <f t="shared" si="7"/>
        <v>0</v>
      </c>
      <c r="H49" s="16">
        <f t="shared" si="7"/>
        <v>0</v>
      </c>
      <c r="I49" s="16">
        <f t="shared" si="7"/>
        <v>0</v>
      </c>
      <c r="J49" s="16">
        <f t="shared" si="7"/>
        <v>0</v>
      </c>
      <c r="M49" s="16">
        <f>SUM(M33:M39)</f>
        <v>0</v>
      </c>
      <c r="N49" s="24">
        <f>IF(ROUND(SUM(D49:J49)-M49,2)&lt;&gt;0,"Error","")</f>
      </c>
      <c r="O49" s="16"/>
    </row>
    <row r="50" spans="2:14" ht="12.75">
      <c r="B50" s="23" t="s">
        <v>42</v>
      </c>
      <c r="D50" s="16">
        <f>IF(D44&gt;=30,2,0)</f>
        <v>0</v>
      </c>
      <c r="E50" s="16">
        <f aca="true" t="shared" si="8" ref="E50:J50">IF(E44&gt;=30,2,0)</f>
        <v>0</v>
      </c>
      <c r="F50" s="16">
        <f t="shared" si="8"/>
        <v>0</v>
      </c>
      <c r="G50" s="16">
        <f t="shared" si="8"/>
        <v>0</v>
      </c>
      <c r="H50" s="16">
        <f t="shared" si="8"/>
        <v>0</v>
      </c>
      <c r="I50" s="16">
        <f t="shared" si="8"/>
        <v>0</v>
      </c>
      <c r="J50" s="16">
        <f t="shared" si="8"/>
        <v>0</v>
      </c>
      <c r="M50" s="16">
        <f>SUM(D50:J50)</f>
        <v>0</v>
      </c>
      <c r="N50" s="24">
        <f>IF(ROUND(SUM(D50:J50)-M50,2)&lt;&gt;0,"Error","")</f>
      </c>
    </row>
    <row r="51" spans="2:13" ht="12.75">
      <c r="B51" s="23" t="s">
        <v>44</v>
      </c>
      <c r="M51" s="16">
        <f>IF(SUM(D8:J17,D21:J29)&gt;149.99999,25,0)</f>
        <v>0</v>
      </c>
    </row>
    <row r="52" spans="2:13" ht="12.75">
      <c r="B52" s="23" t="s">
        <v>19</v>
      </c>
      <c r="M52" s="16">
        <f>COUNT(M8:M39)</f>
        <v>0</v>
      </c>
    </row>
    <row r="53" spans="2:13" s="3" customFormat="1" ht="13.5" thickBot="1">
      <c r="B53" s="25" t="s">
        <v>20</v>
      </c>
      <c r="M53" s="26">
        <f>SUM(M47:M52)</f>
        <v>0</v>
      </c>
    </row>
    <row r="54" ht="13.5" thickTop="1"/>
  </sheetData>
  <sheetProtection password="DAA7" sheet="1"/>
  <conditionalFormatting sqref="D33:J38">
    <cfRule type="cellIs" priority="2" dxfId="0" operator="greaterThan" stopIfTrue="1">
      <formula>240</formula>
    </cfRule>
  </conditionalFormatting>
  <conditionalFormatting sqref="D27:J27">
    <cfRule type="cellIs" priority="1" dxfId="0" operator="greaterThan" stopIfTrue="1">
      <formula>240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36.28125" style="1" customWidth="1"/>
    <col min="3" max="3" width="1.7109375" style="1" customWidth="1"/>
    <col min="4" max="10" width="9.140625" style="1" customWidth="1"/>
    <col min="11" max="11" width="1.57421875" style="1" customWidth="1"/>
    <col min="12" max="12" width="1.7109375" style="1" customWidth="1"/>
    <col min="13" max="13" width="7.140625" style="1" bestFit="1" customWidth="1"/>
    <col min="14" max="16384" width="9.140625" style="1" customWidth="1"/>
  </cols>
  <sheetData>
    <row r="1" spans="2:5" ht="15.75">
      <c r="B1" s="2" t="s">
        <v>0</v>
      </c>
      <c r="D1" s="3" t="s">
        <v>38</v>
      </c>
      <c r="E1" s="3"/>
    </row>
    <row r="2" spans="2:8" ht="15">
      <c r="B2" s="27" t="s">
        <v>33</v>
      </c>
      <c r="D2" s="29"/>
      <c r="E2" s="29"/>
      <c r="F2" s="30"/>
      <c r="G2" s="30"/>
      <c r="H2" s="30"/>
    </row>
    <row r="4" spans="2:13" ht="12.75">
      <c r="B4" s="1" t="s">
        <v>1</v>
      </c>
      <c r="D4" s="4">
        <f>'Wk 4'!D4+7</f>
        <v>41428</v>
      </c>
      <c r="E4" s="4">
        <f aca="true" t="shared" si="0" ref="E4:J4">D4+1</f>
        <v>41429</v>
      </c>
      <c r="F4" s="4">
        <f t="shared" si="0"/>
        <v>41430</v>
      </c>
      <c r="G4" s="4">
        <f t="shared" si="0"/>
        <v>41431</v>
      </c>
      <c r="H4" s="4">
        <f t="shared" si="0"/>
        <v>41432</v>
      </c>
      <c r="I4" s="4">
        <f t="shared" si="0"/>
        <v>41433</v>
      </c>
      <c r="J4" s="4">
        <f t="shared" si="0"/>
        <v>41434</v>
      </c>
      <c r="M4" s="1" t="s">
        <v>18</v>
      </c>
    </row>
    <row r="6" spans="1:11" ht="12.75">
      <c r="A6" s="5"/>
      <c r="B6" s="7"/>
      <c r="C6" s="7"/>
      <c r="D6" s="7"/>
      <c r="E6" s="7"/>
      <c r="F6" s="7"/>
      <c r="G6" s="7"/>
      <c r="H6" s="7"/>
      <c r="I6" s="7"/>
      <c r="J6" s="7"/>
      <c r="K6" s="8"/>
    </row>
    <row r="7" spans="1:11" ht="12.75">
      <c r="A7" s="9">
        <v>3</v>
      </c>
      <c r="B7" s="10" t="s">
        <v>21</v>
      </c>
      <c r="C7" s="11"/>
      <c r="D7" s="11"/>
      <c r="E7" s="11"/>
      <c r="F7" s="11"/>
      <c r="G7" s="11"/>
      <c r="H7" s="11"/>
      <c r="I7" s="11"/>
      <c r="J7" s="11"/>
      <c r="K7" s="12"/>
    </row>
    <row r="8" spans="1:13" ht="12.75">
      <c r="A8" s="13"/>
      <c r="B8" s="14" t="s">
        <v>2</v>
      </c>
      <c r="C8" s="11"/>
      <c r="D8" s="15"/>
      <c r="E8" s="15"/>
      <c r="F8" s="15"/>
      <c r="G8" s="15"/>
      <c r="H8" s="15"/>
      <c r="I8" s="15"/>
      <c r="J8" s="15"/>
      <c r="K8" s="12"/>
      <c r="M8" s="16">
        <f aca="true" t="shared" si="1" ref="M8:M17">IF(COUNT(D8:J8)&gt;0,((ROUND(D8/15,2)+ROUND(E8/15,2)+ROUND(F8/15,2)+ROUND(G8/15,2)+ROUND(H8/15,2)+ROUND(I8/15,2)+ROUND(J8/15,2))*$A$7),"")</f>
      </c>
    </row>
    <row r="9" spans="1:13" ht="12.75">
      <c r="A9" s="13"/>
      <c r="B9" s="14" t="s">
        <v>25</v>
      </c>
      <c r="C9" s="11"/>
      <c r="D9" s="15"/>
      <c r="E9" s="15"/>
      <c r="F9" s="15"/>
      <c r="G9" s="15"/>
      <c r="H9" s="15"/>
      <c r="I9" s="15"/>
      <c r="J9" s="15"/>
      <c r="K9" s="12"/>
      <c r="M9" s="16">
        <f t="shared" si="1"/>
      </c>
    </row>
    <row r="10" spans="1:13" ht="12.75">
      <c r="A10" s="13"/>
      <c r="B10" s="14" t="s">
        <v>26</v>
      </c>
      <c r="C10" s="11"/>
      <c r="D10" s="15"/>
      <c r="E10" s="15"/>
      <c r="F10" s="15"/>
      <c r="G10" s="15"/>
      <c r="H10" s="15"/>
      <c r="I10" s="15"/>
      <c r="J10" s="15"/>
      <c r="K10" s="12"/>
      <c r="M10" s="16">
        <f t="shared" si="1"/>
      </c>
    </row>
    <row r="11" spans="1:13" ht="12.75">
      <c r="A11" s="13"/>
      <c r="B11" s="14" t="s">
        <v>27</v>
      </c>
      <c r="C11" s="11"/>
      <c r="D11" s="15"/>
      <c r="E11" s="15"/>
      <c r="F11" s="15"/>
      <c r="G11" s="15"/>
      <c r="H11" s="15"/>
      <c r="I11" s="15"/>
      <c r="J11" s="15"/>
      <c r="K11" s="12"/>
      <c r="M11" s="16">
        <f t="shared" si="1"/>
      </c>
    </row>
    <row r="12" spans="1:13" ht="12.75">
      <c r="A12" s="13"/>
      <c r="B12" s="14" t="s">
        <v>28</v>
      </c>
      <c r="C12" s="11"/>
      <c r="D12" s="15"/>
      <c r="E12" s="15"/>
      <c r="F12" s="15"/>
      <c r="G12" s="15"/>
      <c r="H12" s="15"/>
      <c r="I12" s="15"/>
      <c r="J12" s="15"/>
      <c r="K12" s="12"/>
      <c r="M12" s="16">
        <f t="shared" si="1"/>
      </c>
    </row>
    <row r="13" spans="1:13" ht="12.75">
      <c r="A13" s="13"/>
      <c r="B13" s="14" t="s">
        <v>29</v>
      </c>
      <c r="C13" s="11"/>
      <c r="D13" s="15"/>
      <c r="E13" s="15"/>
      <c r="F13" s="15"/>
      <c r="G13" s="15"/>
      <c r="H13" s="15"/>
      <c r="I13" s="15"/>
      <c r="J13" s="15"/>
      <c r="K13" s="12"/>
      <c r="M13" s="16">
        <f t="shared" si="1"/>
      </c>
    </row>
    <row r="14" spans="1:13" ht="12.75">
      <c r="A14" s="13"/>
      <c r="B14" s="14" t="s">
        <v>30</v>
      </c>
      <c r="C14" s="11"/>
      <c r="D14" s="15"/>
      <c r="E14" s="15"/>
      <c r="F14" s="15"/>
      <c r="G14" s="15"/>
      <c r="H14" s="15"/>
      <c r="I14" s="15"/>
      <c r="J14" s="15"/>
      <c r="K14" s="12"/>
      <c r="M14" s="16">
        <f t="shared" si="1"/>
      </c>
    </row>
    <row r="15" spans="1:13" ht="12.75">
      <c r="A15" s="13"/>
      <c r="B15" s="14" t="s">
        <v>31</v>
      </c>
      <c r="C15" s="11"/>
      <c r="D15" s="15"/>
      <c r="E15" s="15"/>
      <c r="F15" s="15"/>
      <c r="G15" s="15"/>
      <c r="H15" s="15"/>
      <c r="I15" s="15"/>
      <c r="J15" s="15"/>
      <c r="K15" s="12"/>
      <c r="M15" s="16">
        <f t="shared" si="1"/>
      </c>
    </row>
    <row r="16" spans="1:13" ht="12.75">
      <c r="A16" s="13"/>
      <c r="B16" s="14" t="s">
        <v>3</v>
      </c>
      <c r="C16" s="11"/>
      <c r="D16" s="15"/>
      <c r="E16" s="15"/>
      <c r="F16" s="15"/>
      <c r="G16" s="15"/>
      <c r="H16" s="15"/>
      <c r="I16" s="15"/>
      <c r="J16" s="15"/>
      <c r="K16" s="12"/>
      <c r="M16" s="16">
        <f t="shared" si="1"/>
      </c>
    </row>
    <row r="17" spans="1:13" ht="12.75">
      <c r="A17" s="13"/>
      <c r="B17" s="35" t="s">
        <v>4</v>
      </c>
      <c r="C17" s="11"/>
      <c r="D17" s="15"/>
      <c r="E17" s="15"/>
      <c r="F17" s="15"/>
      <c r="G17" s="15"/>
      <c r="H17" s="15"/>
      <c r="I17" s="15"/>
      <c r="J17" s="15"/>
      <c r="K17" s="12"/>
      <c r="M17" s="16">
        <f t="shared" si="1"/>
      </c>
    </row>
    <row r="18" spans="1:11" ht="12.75">
      <c r="A18" s="17"/>
      <c r="B18" s="18"/>
      <c r="C18" s="19"/>
      <c r="D18" s="19"/>
      <c r="E18" s="19"/>
      <c r="F18" s="19"/>
      <c r="G18" s="19"/>
      <c r="H18" s="19"/>
      <c r="I18" s="19"/>
      <c r="J18" s="19"/>
      <c r="K18" s="20"/>
    </row>
    <row r="19" spans="1:11" ht="12.75">
      <c r="A19" s="5"/>
      <c r="B19" s="6"/>
      <c r="C19" s="7"/>
      <c r="D19" s="7"/>
      <c r="E19" s="7"/>
      <c r="F19" s="7"/>
      <c r="G19" s="7"/>
      <c r="H19" s="7"/>
      <c r="I19" s="7"/>
      <c r="J19" s="7"/>
      <c r="K19" s="8"/>
    </row>
    <row r="20" spans="1:11" ht="12.75">
      <c r="A20" s="9">
        <v>2</v>
      </c>
      <c r="B20" s="10" t="s">
        <v>22</v>
      </c>
      <c r="C20" s="11"/>
      <c r="D20" s="11"/>
      <c r="E20" s="11"/>
      <c r="F20" s="11"/>
      <c r="G20" s="11"/>
      <c r="H20" s="11"/>
      <c r="I20" s="11"/>
      <c r="J20" s="11"/>
      <c r="K20" s="12"/>
    </row>
    <row r="21" spans="1:13" ht="12.75">
      <c r="A21" s="13"/>
      <c r="B21" s="34" t="s">
        <v>5</v>
      </c>
      <c r="C21" s="11"/>
      <c r="D21" s="15"/>
      <c r="E21" s="15"/>
      <c r="F21" s="15"/>
      <c r="G21" s="15"/>
      <c r="H21" s="15"/>
      <c r="I21" s="15"/>
      <c r="J21" s="15"/>
      <c r="K21" s="12"/>
      <c r="M21" s="16">
        <f>IF(COUNT(D21:J21)&gt;0,((ROUND(D21/15,2)+ROUND(E21/15,2)+ROUND(F21/15,2)+ROUND(G21/15,2)+ROUND(H21/15,2)+ROUND(I21/15,2)+ROUND(J21/15,2))*$A$20),"")</f>
      </c>
    </row>
    <row r="22" spans="1:13" ht="12.75">
      <c r="A22" s="13"/>
      <c r="B22" s="34" t="s">
        <v>6</v>
      </c>
      <c r="C22" s="11"/>
      <c r="D22" s="15"/>
      <c r="E22" s="15"/>
      <c r="F22" s="15"/>
      <c r="G22" s="15"/>
      <c r="H22" s="15"/>
      <c r="I22" s="15"/>
      <c r="J22" s="15"/>
      <c r="K22" s="12"/>
      <c r="M22" s="16">
        <f aca="true" t="shared" si="2" ref="M22:M28">IF(COUNT(D22:J22)&gt;0,((ROUND(D22/15,2)+ROUND(E22/15,2)+ROUND(F22/15,2)+ROUND(G22/15,2)+ROUND(H22/15,2)+ROUND(I22/15,2)+ROUND(J22/15,2))*$A$20),"")</f>
      </c>
    </row>
    <row r="23" spans="1:13" ht="12.75">
      <c r="A23" s="13"/>
      <c r="B23" s="34" t="s">
        <v>23</v>
      </c>
      <c r="C23" s="11"/>
      <c r="D23" s="15"/>
      <c r="E23" s="15"/>
      <c r="F23" s="15"/>
      <c r="G23" s="15"/>
      <c r="H23" s="15"/>
      <c r="I23" s="15"/>
      <c r="J23" s="15"/>
      <c r="K23" s="12"/>
      <c r="M23" s="16">
        <f t="shared" si="2"/>
      </c>
    </row>
    <row r="24" spans="1:13" ht="12.75">
      <c r="A24" s="13"/>
      <c r="B24" s="34" t="s">
        <v>7</v>
      </c>
      <c r="C24" s="11"/>
      <c r="D24" s="15"/>
      <c r="E24" s="15"/>
      <c r="F24" s="15"/>
      <c r="G24" s="15"/>
      <c r="H24" s="15"/>
      <c r="I24" s="15"/>
      <c r="J24" s="15"/>
      <c r="K24" s="12"/>
      <c r="M24" s="16">
        <f t="shared" si="2"/>
      </c>
    </row>
    <row r="25" spans="1:13" ht="12.75">
      <c r="A25" s="13"/>
      <c r="B25" s="34" t="s">
        <v>8</v>
      </c>
      <c r="C25" s="11"/>
      <c r="D25" s="15"/>
      <c r="E25" s="15"/>
      <c r="F25" s="15"/>
      <c r="G25" s="15"/>
      <c r="H25" s="15"/>
      <c r="I25" s="15"/>
      <c r="J25" s="15"/>
      <c r="K25" s="12"/>
      <c r="M25" s="16">
        <f t="shared" si="2"/>
      </c>
    </row>
    <row r="26" spans="1:13" ht="12.75">
      <c r="A26" s="13"/>
      <c r="B26" s="34" t="s">
        <v>9</v>
      </c>
      <c r="C26" s="11"/>
      <c r="D26" s="15"/>
      <c r="E26" s="15"/>
      <c r="F26" s="15"/>
      <c r="G26" s="15"/>
      <c r="H26" s="15"/>
      <c r="I26" s="15"/>
      <c r="J26" s="15"/>
      <c r="K26" s="12"/>
      <c r="M26" s="16">
        <f t="shared" si="2"/>
      </c>
    </row>
    <row r="27" spans="1:13" ht="25.5">
      <c r="A27" s="13"/>
      <c r="B27" s="34" t="s">
        <v>47</v>
      </c>
      <c r="C27" s="11"/>
      <c r="D27" s="15"/>
      <c r="E27" s="15"/>
      <c r="F27" s="15"/>
      <c r="G27" s="15"/>
      <c r="H27" s="15"/>
      <c r="I27" s="15"/>
      <c r="J27" s="15"/>
      <c r="K27" s="12"/>
      <c r="M27" s="16">
        <f t="shared" si="2"/>
      </c>
    </row>
    <row r="28" spans="1:13" ht="12.75">
      <c r="A28" s="13"/>
      <c r="B28" s="35" t="s">
        <v>4</v>
      </c>
      <c r="C28" s="11"/>
      <c r="D28" s="15"/>
      <c r="E28" s="15"/>
      <c r="F28" s="15"/>
      <c r="G28" s="15"/>
      <c r="H28" s="15"/>
      <c r="I28" s="15"/>
      <c r="J28" s="15"/>
      <c r="K28" s="12"/>
      <c r="M28" s="16">
        <f t="shared" si="2"/>
      </c>
    </row>
    <row r="29" spans="1:13" ht="25.5">
      <c r="A29" s="13"/>
      <c r="B29" s="34" t="s">
        <v>45</v>
      </c>
      <c r="C29" s="11"/>
      <c r="D29" s="15"/>
      <c r="E29" s="15"/>
      <c r="F29" s="15"/>
      <c r="G29" s="15"/>
      <c r="H29" s="15"/>
      <c r="I29" s="15"/>
      <c r="J29" s="15"/>
      <c r="K29" s="12"/>
      <c r="M29" s="16">
        <f>IF(COUNT(D29:J29)&gt;0,((ROUND(D29/1,2)+ROUND(E29/1,2)+ROUND(F29/1,2)+ROUND(G29/1,2)+ROUND(H29/1,2)+ROUND(I29/1,2)+ROUND(J29/1,2))*$A$20),"")</f>
      </c>
    </row>
    <row r="30" spans="1:11" ht="12.75">
      <c r="A30" s="17"/>
      <c r="B30" s="18"/>
      <c r="C30" s="19"/>
      <c r="D30" s="19"/>
      <c r="E30" s="19"/>
      <c r="F30" s="19"/>
      <c r="G30" s="19"/>
      <c r="H30" s="19"/>
      <c r="I30" s="19"/>
      <c r="J30" s="19"/>
      <c r="K30" s="20"/>
    </row>
    <row r="31" spans="1:11" ht="12.75">
      <c r="A31" s="5"/>
      <c r="B31" s="6"/>
      <c r="C31" s="7"/>
      <c r="D31" s="7"/>
      <c r="E31" s="7"/>
      <c r="F31" s="7"/>
      <c r="G31" s="7"/>
      <c r="H31" s="7"/>
      <c r="I31" s="7"/>
      <c r="J31" s="7"/>
      <c r="K31" s="8"/>
    </row>
    <row r="32" spans="1:11" ht="12.75">
      <c r="A32" s="9">
        <v>1</v>
      </c>
      <c r="B32" s="10" t="s">
        <v>10</v>
      </c>
      <c r="C32" s="11"/>
      <c r="D32" s="32" t="s">
        <v>46</v>
      </c>
      <c r="E32" s="33"/>
      <c r="F32" s="33"/>
      <c r="G32" s="33"/>
      <c r="H32" s="33"/>
      <c r="I32" s="33"/>
      <c r="J32" s="33"/>
      <c r="K32" s="12"/>
    </row>
    <row r="33" spans="1:13" ht="25.5">
      <c r="A33" s="13"/>
      <c r="B33" s="31" t="s">
        <v>40</v>
      </c>
      <c r="C33" s="11"/>
      <c r="D33" s="15"/>
      <c r="E33" s="15"/>
      <c r="F33" s="15"/>
      <c r="G33" s="15"/>
      <c r="H33" s="15"/>
      <c r="I33" s="15"/>
      <c r="J33" s="15"/>
      <c r="K33" s="12"/>
      <c r="M33" s="16">
        <f aca="true" t="shared" si="3" ref="M33:M38">IF(COUNT(D33:J33)&gt;0,((ROUND(D33/15,2)+ROUND(E33/15,2)+ROUND(F33/15,2)+ROUND(G33/15,2)+ROUND(H33/15,2)+ROUND(I33/15,2)+ROUND(J33/15,2))*$A$32),"")</f>
      </c>
    </row>
    <row r="34" spans="1:13" ht="12.75">
      <c r="A34" s="13"/>
      <c r="B34" s="34" t="s">
        <v>11</v>
      </c>
      <c r="C34" s="11"/>
      <c r="D34" s="15"/>
      <c r="E34" s="15"/>
      <c r="F34" s="15"/>
      <c r="G34" s="15"/>
      <c r="H34" s="15"/>
      <c r="I34" s="15"/>
      <c r="J34" s="15"/>
      <c r="K34" s="12"/>
      <c r="M34" s="16">
        <f t="shared" si="3"/>
      </c>
    </row>
    <row r="35" spans="1:13" ht="12.75">
      <c r="A35" s="13"/>
      <c r="B35" s="21" t="s">
        <v>24</v>
      </c>
      <c r="C35" s="11"/>
      <c r="D35" s="15"/>
      <c r="E35" s="15"/>
      <c r="F35" s="15"/>
      <c r="G35" s="15"/>
      <c r="H35" s="15"/>
      <c r="I35" s="15"/>
      <c r="J35" s="15"/>
      <c r="K35" s="12"/>
      <c r="M35" s="16">
        <f t="shared" si="3"/>
      </c>
    </row>
    <row r="36" spans="1:13" ht="12.75">
      <c r="A36" s="13"/>
      <c r="B36" s="34" t="s">
        <v>12</v>
      </c>
      <c r="C36" s="11"/>
      <c r="D36" s="15"/>
      <c r="E36" s="15"/>
      <c r="F36" s="15"/>
      <c r="G36" s="15"/>
      <c r="H36" s="15"/>
      <c r="I36" s="15"/>
      <c r="J36" s="15"/>
      <c r="K36" s="12"/>
      <c r="M36" s="16">
        <f t="shared" si="3"/>
      </c>
    </row>
    <row r="37" spans="1:13" ht="12.75">
      <c r="A37" s="13"/>
      <c r="B37" s="34" t="s">
        <v>13</v>
      </c>
      <c r="C37" s="11"/>
      <c r="D37" s="15"/>
      <c r="E37" s="15"/>
      <c r="F37" s="15"/>
      <c r="G37" s="15"/>
      <c r="H37" s="15"/>
      <c r="I37" s="15"/>
      <c r="J37" s="15"/>
      <c r="K37" s="12"/>
      <c r="M37" s="16">
        <f t="shared" si="3"/>
      </c>
    </row>
    <row r="38" spans="1:13" ht="12.75">
      <c r="A38" s="13"/>
      <c r="B38" s="35" t="s">
        <v>4</v>
      </c>
      <c r="C38" s="11"/>
      <c r="D38" s="15"/>
      <c r="E38" s="15"/>
      <c r="F38" s="15"/>
      <c r="G38" s="15"/>
      <c r="H38" s="15"/>
      <c r="I38" s="15"/>
      <c r="J38" s="15"/>
      <c r="K38" s="12"/>
      <c r="M38" s="16">
        <f t="shared" si="3"/>
      </c>
    </row>
    <row r="39" spans="1:13" ht="25.5">
      <c r="A39" s="13"/>
      <c r="B39" s="14" t="s">
        <v>32</v>
      </c>
      <c r="C39" s="11"/>
      <c r="D39" s="15"/>
      <c r="E39" s="15"/>
      <c r="F39" s="15"/>
      <c r="G39" s="15"/>
      <c r="H39" s="15"/>
      <c r="I39" s="15"/>
      <c r="J39" s="15"/>
      <c r="K39" s="12"/>
      <c r="M39" s="16">
        <f>IF(COUNT(D39:J39)&gt;0,((ROUND(D39/2,2)+ROUND(E39/2,2)+ROUND(F39/2,2)+ROUND(G39/2,2)+ROUND(H39/2,2)+ROUND(I39/2,2)+ROUND(J39/2,2))*$A$32),"")</f>
      </c>
    </row>
    <row r="40" spans="1:11" ht="12.75">
      <c r="A40" s="17"/>
      <c r="B40" s="19"/>
      <c r="C40" s="19"/>
      <c r="D40" s="19"/>
      <c r="E40" s="19"/>
      <c r="F40" s="19"/>
      <c r="G40" s="19"/>
      <c r="H40" s="19"/>
      <c r="I40" s="19"/>
      <c r="J40" s="19"/>
      <c r="K40" s="20"/>
    </row>
    <row r="41" ht="12.75">
      <c r="B41" s="22">
        <v>15</v>
      </c>
    </row>
    <row r="42" ht="12.75">
      <c r="B42" s="1" t="str">
        <f>"Scoring is based on a time interval of "&amp;TEXT(B41,"00")&amp;" minutes."</f>
        <v>Scoring is based on a time interval of 15 minutes.</v>
      </c>
    </row>
    <row r="44" spans="2:10" ht="12.75">
      <c r="B44" s="1" t="s">
        <v>41</v>
      </c>
      <c r="D44" s="16">
        <f aca="true" t="shared" si="4" ref="D44:J44">(ROUND(D8/$B$41,2)+ROUND(D9/$B$41,2)+ROUND(D10/$B$41,2)+ROUND(D11/$B$41,2)+ROUND(D12/$B$41,2)+ROUND(D13/$B$41,2)+ROUND(D14/$B$41,2)+ROUND(D15/$B$41,2)+ROUND(D16/$B$41,2)+ROUND(D17/$B$41,2)+ROUND(D21/$B$41,2)+ROUND(D22/$B$41,2)+ROUND(D23/$B$41,2)+ROUND(D24/$B$41,2)+ROUND(D25/$B$41,2)+ROUND(D26/$B$41,2)+ROUND(D28/$B$41,2)+ROUND(D29/1,2)+ROUND(D33/$B$41,2)+ROUND(D34/$B$41,2)+ROUND(D35/$B$41,2)+ROUND(D36/$B$41,2)+ROUND(D37/$B$41,2)+ROUND(D38/$B$41,2)+ROUND(D39/2,2))*$B$41</f>
        <v>0</v>
      </c>
      <c r="E44" s="16">
        <f t="shared" si="4"/>
        <v>0</v>
      </c>
      <c r="F44" s="16">
        <f t="shared" si="4"/>
        <v>0</v>
      </c>
      <c r="G44" s="16">
        <f t="shared" si="4"/>
        <v>0</v>
      </c>
      <c r="H44" s="16">
        <f t="shared" si="4"/>
        <v>0</v>
      </c>
      <c r="I44" s="16">
        <f t="shared" si="4"/>
        <v>0</v>
      </c>
      <c r="J44" s="16">
        <f t="shared" si="4"/>
        <v>0</v>
      </c>
    </row>
    <row r="46" ht="12.75">
      <c r="B46" s="1" t="s">
        <v>14</v>
      </c>
    </row>
    <row r="47" spans="2:14" ht="12.75">
      <c r="B47" s="23" t="s">
        <v>15</v>
      </c>
      <c r="D47" s="16">
        <f aca="true" t="shared" si="5" ref="D47:J47">(ROUND(D8/$B$41,2)+ROUND(D9/$B$41,2)+ROUND(D10/$B$41,2)+ROUND(D11/$B$41,2)+ROUND(D12/$B$41,2)+ROUND(D13/$B$41,2)+ROUND(D14/$B$41,2)+ROUND(D15/$B$41,2)+ROUND(D16/$B$41,2)+ROUND(D17/$B$41,2))*$A$7</f>
        <v>0</v>
      </c>
      <c r="E47" s="16">
        <f t="shared" si="5"/>
        <v>0</v>
      </c>
      <c r="F47" s="16">
        <f t="shared" si="5"/>
        <v>0</v>
      </c>
      <c r="G47" s="16">
        <f t="shared" si="5"/>
        <v>0</v>
      </c>
      <c r="H47" s="16">
        <f t="shared" si="5"/>
        <v>0</v>
      </c>
      <c r="I47" s="16">
        <f t="shared" si="5"/>
        <v>0</v>
      </c>
      <c r="J47" s="16">
        <f t="shared" si="5"/>
        <v>0</v>
      </c>
      <c r="M47" s="16">
        <f>SUM(M8:M17)</f>
        <v>0</v>
      </c>
      <c r="N47" s="24">
        <f>IF(ROUND(SUM(D47:J47)-M47,2)&lt;&gt;0,"Error","")</f>
      </c>
    </row>
    <row r="48" spans="2:14" ht="12.75">
      <c r="B48" s="23" t="s">
        <v>16</v>
      </c>
      <c r="D48" s="16">
        <f>(ROUND(D21/$B$41,2)+ROUND(D22/$B$41,2)+ROUND(D23/$B$41,2)+ROUND(D24/$B$41,2)+ROUND(D25/$B$41,2)+ROUND(D26/$B$41,2)+ROUND(D27/$B$41,2)+ROUND(D28/$B$41,2)+ROUND(D29/1,2))*$A$20</f>
        <v>0</v>
      </c>
      <c r="E48" s="16">
        <f aca="true" t="shared" si="6" ref="E48:J48">(ROUND(E21/$B$41,2)+ROUND(E22/$B$41,2)+ROUND(E23/$B$41,2)+ROUND(E24/$B$41,2)+ROUND(E25/$B$41,2)+ROUND(E26/$B$41,2)+ROUND(E27/$B$41,2)+ROUND(E28/$B$41,2)+ROUND(E29/1,2))*$A$20</f>
        <v>0</v>
      </c>
      <c r="F48" s="16">
        <f t="shared" si="6"/>
        <v>0</v>
      </c>
      <c r="G48" s="16">
        <f t="shared" si="6"/>
        <v>0</v>
      </c>
      <c r="H48" s="16">
        <f t="shared" si="6"/>
        <v>0</v>
      </c>
      <c r="I48" s="16">
        <f t="shared" si="6"/>
        <v>0</v>
      </c>
      <c r="J48" s="16">
        <f t="shared" si="6"/>
        <v>0</v>
      </c>
      <c r="M48" s="16">
        <f>SUM(M20:M29)</f>
        <v>0</v>
      </c>
      <c r="N48" s="24">
        <f>IF(ROUND(SUM(D48:J48)-M48,2)&lt;&gt;0,"Error","")</f>
      </c>
    </row>
    <row r="49" spans="2:15" ht="12.75">
      <c r="B49" s="23" t="s">
        <v>17</v>
      </c>
      <c r="D49" s="16">
        <f>(ROUND(D33/$B$41,2)+ROUND(D34/$B$41,2)+ROUND(D35/$B$41,2)+ROUND(D36/$B$41,2)+ROUND(D37/$B$41,2)+ROUND(D38/$B$41,2)+ROUND(D39/2,2))*$A$32</f>
        <v>0</v>
      </c>
      <c r="E49" s="16">
        <f aca="true" t="shared" si="7" ref="E49:J49">(ROUND(E33/$B$41,2)+ROUND(E34/$B$41,2)+ROUND(E35/$B$41,2)+ROUND(E36/$B$41,2)+ROUND(E37/$B$41,2)+ROUND(E38/$B$41,2)+ROUND(E39/2,2))*$A$32</f>
        <v>0</v>
      </c>
      <c r="F49" s="16">
        <f t="shared" si="7"/>
        <v>0</v>
      </c>
      <c r="G49" s="16">
        <f t="shared" si="7"/>
        <v>0</v>
      </c>
      <c r="H49" s="16">
        <f t="shared" si="7"/>
        <v>0</v>
      </c>
      <c r="I49" s="16">
        <f t="shared" si="7"/>
        <v>0</v>
      </c>
      <c r="J49" s="16">
        <f t="shared" si="7"/>
        <v>0</v>
      </c>
      <c r="M49" s="16">
        <f>SUM(M33:M39)</f>
        <v>0</v>
      </c>
      <c r="N49" s="24">
        <f>IF(ROUND(SUM(D49:J49)-M49,2)&lt;&gt;0,"Error","")</f>
      </c>
      <c r="O49" s="16"/>
    </row>
    <row r="50" spans="2:14" ht="12.75">
      <c r="B50" s="23" t="s">
        <v>42</v>
      </c>
      <c r="D50" s="16">
        <f>IF(D44&gt;=30,2,0)</f>
        <v>0</v>
      </c>
      <c r="E50" s="16">
        <f aca="true" t="shared" si="8" ref="E50:J50">IF(E44&gt;=30,2,0)</f>
        <v>0</v>
      </c>
      <c r="F50" s="16">
        <f t="shared" si="8"/>
        <v>0</v>
      </c>
      <c r="G50" s="16">
        <f t="shared" si="8"/>
        <v>0</v>
      </c>
      <c r="H50" s="16">
        <f t="shared" si="8"/>
        <v>0</v>
      </c>
      <c r="I50" s="16">
        <f t="shared" si="8"/>
        <v>0</v>
      </c>
      <c r="J50" s="16">
        <f t="shared" si="8"/>
        <v>0</v>
      </c>
      <c r="M50" s="16">
        <f>SUM(D50:J50)</f>
        <v>0</v>
      </c>
      <c r="N50" s="24">
        <f>IF(ROUND(SUM(D50:J50)-M50,2)&lt;&gt;0,"Error","")</f>
      </c>
    </row>
    <row r="51" spans="2:13" ht="12.75">
      <c r="B51" s="23" t="s">
        <v>44</v>
      </c>
      <c r="M51" s="16">
        <f>IF(SUM(D8:J17,D21:J29)&gt;149.99999,25,0)</f>
        <v>0</v>
      </c>
    </row>
    <row r="52" spans="2:13" ht="12.75">
      <c r="B52" s="23" t="s">
        <v>19</v>
      </c>
      <c r="M52" s="16">
        <f>COUNT(M8:M39)</f>
        <v>0</v>
      </c>
    </row>
    <row r="53" spans="2:13" s="3" customFormat="1" ht="13.5" thickBot="1">
      <c r="B53" s="25" t="s">
        <v>20</v>
      </c>
      <c r="M53" s="26">
        <f>SUM(M47:M52)</f>
        <v>0</v>
      </c>
    </row>
    <row r="54" ht="13.5" thickTop="1"/>
  </sheetData>
  <sheetProtection password="DAA7" sheet="1"/>
  <conditionalFormatting sqref="D33:J38">
    <cfRule type="cellIs" priority="2" dxfId="0" operator="greaterThan" stopIfTrue="1">
      <formula>240</formula>
    </cfRule>
  </conditionalFormatting>
  <conditionalFormatting sqref="D27:J27">
    <cfRule type="cellIs" priority="1" dxfId="0" operator="greaterThan" stopIfTrue="1">
      <formula>240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36.28125" style="1" customWidth="1"/>
    <col min="3" max="3" width="1.7109375" style="1" customWidth="1"/>
    <col min="4" max="10" width="9.140625" style="1" customWidth="1"/>
    <col min="11" max="11" width="1.57421875" style="1" customWidth="1"/>
    <col min="12" max="12" width="1.7109375" style="1" customWidth="1"/>
    <col min="13" max="13" width="7.140625" style="1" bestFit="1" customWidth="1"/>
    <col min="14" max="16384" width="9.140625" style="1" customWidth="1"/>
  </cols>
  <sheetData>
    <row r="1" spans="2:5" ht="15.75">
      <c r="B1" s="2" t="s">
        <v>0</v>
      </c>
      <c r="D1" s="3" t="s">
        <v>39</v>
      </c>
      <c r="E1" s="3"/>
    </row>
    <row r="2" spans="2:8" ht="15">
      <c r="B2" s="27" t="s">
        <v>33</v>
      </c>
      <c r="D2" s="29"/>
      <c r="E2" s="29"/>
      <c r="F2" s="30"/>
      <c r="G2" s="30"/>
      <c r="H2" s="30"/>
    </row>
    <row r="4" spans="2:13" ht="12.75">
      <c r="B4" s="1" t="s">
        <v>1</v>
      </c>
      <c r="D4" s="4">
        <f>'Wk 5'!D4+7</f>
        <v>41435</v>
      </c>
      <c r="E4" s="4">
        <f aca="true" t="shared" si="0" ref="E4:J4">D4+1</f>
        <v>41436</v>
      </c>
      <c r="F4" s="4">
        <f t="shared" si="0"/>
        <v>41437</v>
      </c>
      <c r="G4" s="4">
        <f t="shared" si="0"/>
        <v>41438</v>
      </c>
      <c r="H4" s="4">
        <f t="shared" si="0"/>
        <v>41439</v>
      </c>
      <c r="I4" s="4">
        <f t="shared" si="0"/>
        <v>41440</v>
      </c>
      <c r="J4" s="4">
        <f t="shared" si="0"/>
        <v>41441</v>
      </c>
      <c r="M4" s="1" t="s">
        <v>18</v>
      </c>
    </row>
    <row r="6" spans="1:11" ht="12.75">
      <c r="A6" s="5"/>
      <c r="B6" s="7"/>
      <c r="C6" s="7"/>
      <c r="D6" s="7"/>
      <c r="E6" s="7"/>
      <c r="F6" s="7"/>
      <c r="G6" s="7"/>
      <c r="H6" s="7"/>
      <c r="I6" s="7"/>
      <c r="J6" s="7"/>
      <c r="K6" s="8"/>
    </row>
    <row r="7" spans="1:11" ht="12.75">
      <c r="A7" s="9">
        <v>3</v>
      </c>
      <c r="B7" s="10" t="s">
        <v>21</v>
      </c>
      <c r="C7" s="11"/>
      <c r="D7" s="11"/>
      <c r="E7" s="11"/>
      <c r="F7" s="11"/>
      <c r="G7" s="11"/>
      <c r="H7" s="11"/>
      <c r="I7" s="11"/>
      <c r="J7" s="11"/>
      <c r="K7" s="12"/>
    </row>
    <row r="8" spans="1:13" ht="12.75">
      <c r="A8" s="13"/>
      <c r="B8" s="14" t="s">
        <v>2</v>
      </c>
      <c r="C8" s="11"/>
      <c r="D8" s="15"/>
      <c r="E8" s="15"/>
      <c r="F8" s="15"/>
      <c r="G8" s="15"/>
      <c r="H8" s="15"/>
      <c r="I8" s="15"/>
      <c r="J8" s="15"/>
      <c r="K8" s="12"/>
      <c r="M8" s="16">
        <f aca="true" t="shared" si="1" ref="M8:M17">IF(COUNT(D8:J8)&gt;0,((ROUND(D8/15,2)+ROUND(E8/15,2)+ROUND(F8/15,2)+ROUND(G8/15,2)+ROUND(H8/15,2)+ROUND(I8/15,2)+ROUND(J8/15,2))*$A$7),"")</f>
      </c>
    </row>
    <row r="9" spans="1:13" ht="12.75">
      <c r="A9" s="13"/>
      <c r="B9" s="14" t="s">
        <v>25</v>
      </c>
      <c r="C9" s="11"/>
      <c r="D9" s="15"/>
      <c r="E9" s="15"/>
      <c r="F9" s="15"/>
      <c r="G9" s="15"/>
      <c r="H9" s="15"/>
      <c r="I9" s="15"/>
      <c r="J9" s="15"/>
      <c r="K9" s="12"/>
      <c r="M9" s="16">
        <f t="shared" si="1"/>
      </c>
    </row>
    <row r="10" spans="1:13" ht="12.75">
      <c r="A10" s="13"/>
      <c r="B10" s="14" t="s">
        <v>26</v>
      </c>
      <c r="C10" s="11"/>
      <c r="D10" s="15"/>
      <c r="E10" s="15"/>
      <c r="F10" s="15"/>
      <c r="G10" s="15"/>
      <c r="H10" s="15"/>
      <c r="I10" s="15"/>
      <c r="J10" s="15"/>
      <c r="K10" s="12"/>
      <c r="M10" s="16">
        <f t="shared" si="1"/>
      </c>
    </row>
    <row r="11" spans="1:13" ht="12.75">
      <c r="A11" s="13"/>
      <c r="B11" s="14" t="s">
        <v>27</v>
      </c>
      <c r="C11" s="11"/>
      <c r="D11" s="15"/>
      <c r="E11" s="15"/>
      <c r="F11" s="15"/>
      <c r="G11" s="15"/>
      <c r="H11" s="15"/>
      <c r="I11" s="15"/>
      <c r="J11" s="15"/>
      <c r="K11" s="12"/>
      <c r="M11" s="16">
        <f t="shared" si="1"/>
      </c>
    </row>
    <row r="12" spans="1:13" ht="12.75">
      <c r="A12" s="13"/>
      <c r="B12" s="14" t="s">
        <v>28</v>
      </c>
      <c r="C12" s="11"/>
      <c r="D12" s="15"/>
      <c r="E12" s="15"/>
      <c r="F12" s="15"/>
      <c r="G12" s="15"/>
      <c r="H12" s="15"/>
      <c r="I12" s="15"/>
      <c r="J12" s="15"/>
      <c r="K12" s="12"/>
      <c r="M12" s="16">
        <f t="shared" si="1"/>
      </c>
    </row>
    <row r="13" spans="1:13" ht="12.75">
      <c r="A13" s="13"/>
      <c r="B13" s="14" t="s">
        <v>29</v>
      </c>
      <c r="C13" s="11"/>
      <c r="D13" s="15"/>
      <c r="E13" s="15"/>
      <c r="F13" s="15"/>
      <c r="G13" s="15"/>
      <c r="H13" s="15"/>
      <c r="I13" s="15"/>
      <c r="J13" s="15"/>
      <c r="K13" s="12"/>
      <c r="M13" s="16">
        <f t="shared" si="1"/>
      </c>
    </row>
    <row r="14" spans="1:13" ht="12.75">
      <c r="A14" s="13"/>
      <c r="B14" s="14" t="s">
        <v>30</v>
      </c>
      <c r="C14" s="11"/>
      <c r="D14" s="15"/>
      <c r="E14" s="15"/>
      <c r="F14" s="15"/>
      <c r="G14" s="15"/>
      <c r="H14" s="15"/>
      <c r="I14" s="15"/>
      <c r="J14" s="15"/>
      <c r="K14" s="12"/>
      <c r="M14" s="16">
        <f t="shared" si="1"/>
      </c>
    </row>
    <row r="15" spans="1:13" ht="12.75">
      <c r="A15" s="13"/>
      <c r="B15" s="14" t="s">
        <v>31</v>
      </c>
      <c r="C15" s="11"/>
      <c r="D15" s="15"/>
      <c r="E15" s="15"/>
      <c r="F15" s="15"/>
      <c r="G15" s="15"/>
      <c r="H15" s="15"/>
      <c r="I15" s="15"/>
      <c r="J15" s="15"/>
      <c r="K15" s="12"/>
      <c r="M15" s="16">
        <f t="shared" si="1"/>
      </c>
    </row>
    <row r="16" spans="1:13" ht="12.75">
      <c r="A16" s="13"/>
      <c r="B16" s="14" t="s">
        <v>3</v>
      </c>
      <c r="C16" s="11"/>
      <c r="D16" s="15"/>
      <c r="E16" s="15"/>
      <c r="F16" s="15"/>
      <c r="G16" s="15"/>
      <c r="H16" s="15"/>
      <c r="I16" s="15"/>
      <c r="J16" s="15"/>
      <c r="K16" s="12"/>
      <c r="M16" s="16">
        <f t="shared" si="1"/>
      </c>
    </row>
    <row r="17" spans="1:13" ht="12.75">
      <c r="A17" s="13"/>
      <c r="B17" s="35" t="s">
        <v>4</v>
      </c>
      <c r="C17" s="11"/>
      <c r="D17" s="15"/>
      <c r="E17" s="15"/>
      <c r="F17" s="15"/>
      <c r="G17" s="15"/>
      <c r="H17" s="15"/>
      <c r="I17" s="15"/>
      <c r="J17" s="15"/>
      <c r="K17" s="12"/>
      <c r="M17" s="16">
        <f t="shared" si="1"/>
      </c>
    </row>
    <row r="18" spans="1:11" ht="12.75">
      <c r="A18" s="17"/>
      <c r="B18" s="18"/>
      <c r="C18" s="19"/>
      <c r="D18" s="19"/>
      <c r="E18" s="19"/>
      <c r="F18" s="19"/>
      <c r="G18" s="19"/>
      <c r="H18" s="19"/>
      <c r="I18" s="19"/>
      <c r="J18" s="19"/>
      <c r="K18" s="20"/>
    </row>
    <row r="19" spans="1:11" ht="12.75">
      <c r="A19" s="5"/>
      <c r="B19" s="6"/>
      <c r="C19" s="7"/>
      <c r="D19" s="7"/>
      <c r="E19" s="7"/>
      <c r="F19" s="7"/>
      <c r="G19" s="7"/>
      <c r="H19" s="7"/>
      <c r="I19" s="7"/>
      <c r="J19" s="7"/>
      <c r="K19" s="8"/>
    </row>
    <row r="20" spans="1:11" ht="12.75">
      <c r="A20" s="9">
        <v>2</v>
      </c>
      <c r="B20" s="10" t="s">
        <v>22</v>
      </c>
      <c r="C20" s="11"/>
      <c r="D20" s="11"/>
      <c r="E20" s="11"/>
      <c r="F20" s="11"/>
      <c r="G20" s="11"/>
      <c r="H20" s="11"/>
      <c r="I20" s="11"/>
      <c r="J20" s="11"/>
      <c r="K20" s="12"/>
    </row>
    <row r="21" spans="1:13" ht="12.75">
      <c r="A21" s="13"/>
      <c r="B21" s="34" t="s">
        <v>5</v>
      </c>
      <c r="C21" s="11"/>
      <c r="D21" s="15"/>
      <c r="E21" s="15"/>
      <c r="F21" s="15"/>
      <c r="G21" s="15"/>
      <c r="H21" s="15"/>
      <c r="I21" s="15"/>
      <c r="J21" s="15"/>
      <c r="K21" s="12"/>
      <c r="M21" s="16">
        <f>IF(COUNT(D21:J21)&gt;0,((ROUND(D21/15,2)+ROUND(E21/15,2)+ROUND(F21/15,2)+ROUND(G21/15,2)+ROUND(H21/15,2)+ROUND(I21/15,2)+ROUND(J21/15,2))*$A$20),"")</f>
      </c>
    </row>
    <row r="22" spans="1:13" ht="12.75">
      <c r="A22" s="13"/>
      <c r="B22" s="34" t="s">
        <v>6</v>
      </c>
      <c r="C22" s="11"/>
      <c r="D22" s="15"/>
      <c r="E22" s="15"/>
      <c r="F22" s="15"/>
      <c r="G22" s="15"/>
      <c r="H22" s="15"/>
      <c r="I22" s="15"/>
      <c r="J22" s="15"/>
      <c r="K22" s="12"/>
      <c r="M22" s="16">
        <f aca="true" t="shared" si="2" ref="M22:M28">IF(COUNT(D22:J22)&gt;0,((ROUND(D22/15,2)+ROUND(E22/15,2)+ROUND(F22/15,2)+ROUND(G22/15,2)+ROUND(H22/15,2)+ROUND(I22/15,2)+ROUND(J22/15,2))*$A$20),"")</f>
      </c>
    </row>
    <row r="23" spans="1:13" ht="12.75">
      <c r="A23" s="13"/>
      <c r="B23" s="34" t="s">
        <v>23</v>
      </c>
      <c r="C23" s="11"/>
      <c r="D23" s="15"/>
      <c r="E23" s="15"/>
      <c r="F23" s="15"/>
      <c r="G23" s="15"/>
      <c r="H23" s="15"/>
      <c r="I23" s="15"/>
      <c r="J23" s="15"/>
      <c r="K23" s="12"/>
      <c r="M23" s="16">
        <f t="shared" si="2"/>
      </c>
    </row>
    <row r="24" spans="1:13" ht="12.75">
      <c r="A24" s="13"/>
      <c r="B24" s="34" t="s">
        <v>7</v>
      </c>
      <c r="C24" s="11"/>
      <c r="D24" s="15"/>
      <c r="E24" s="15"/>
      <c r="F24" s="15"/>
      <c r="G24" s="15"/>
      <c r="H24" s="15"/>
      <c r="I24" s="15"/>
      <c r="J24" s="15"/>
      <c r="K24" s="12"/>
      <c r="M24" s="16">
        <f t="shared" si="2"/>
      </c>
    </row>
    <row r="25" spans="1:13" ht="12.75">
      <c r="A25" s="13"/>
      <c r="B25" s="34" t="s">
        <v>8</v>
      </c>
      <c r="C25" s="11"/>
      <c r="D25" s="15"/>
      <c r="E25" s="15"/>
      <c r="F25" s="15"/>
      <c r="G25" s="15"/>
      <c r="H25" s="15"/>
      <c r="I25" s="15"/>
      <c r="J25" s="15"/>
      <c r="K25" s="12"/>
      <c r="M25" s="16">
        <f t="shared" si="2"/>
      </c>
    </row>
    <row r="26" spans="1:13" ht="12.75">
      <c r="A26" s="13"/>
      <c r="B26" s="34" t="s">
        <v>9</v>
      </c>
      <c r="C26" s="11"/>
      <c r="D26" s="15"/>
      <c r="E26" s="15"/>
      <c r="F26" s="15"/>
      <c r="G26" s="15"/>
      <c r="H26" s="15"/>
      <c r="I26" s="15"/>
      <c r="J26" s="15"/>
      <c r="K26" s="12"/>
      <c r="M26" s="16">
        <f t="shared" si="2"/>
      </c>
    </row>
    <row r="27" spans="1:13" ht="25.5">
      <c r="A27" s="13"/>
      <c r="B27" s="34" t="s">
        <v>47</v>
      </c>
      <c r="C27" s="11"/>
      <c r="D27" s="15"/>
      <c r="E27" s="15"/>
      <c r="F27" s="15"/>
      <c r="G27" s="15"/>
      <c r="H27" s="15"/>
      <c r="I27" s="15"/>
      <c r="J27" s="15"/>
      <c r="K27" s="12"/>
      <c r="M27" s="16">
        <f t="shared" si="2"/>
      </c>
    </row>
    <row r="28" spans="1:13" ht="12.75">
      <c r="A28" s="13"/>
      <c r="B28" s="35" t="s">
        <v>4</v>
      </c>
      <c r="C28" s="11"/>
      <c r="D28" s="15"/>
      <c r="E28" s="15"/>
      <c r="F28" s="15"/>
      <c r="G28" s="15"/>
      <c r="H28" s="15"/>
      <c r="I28" s="15"/>
      <c r="J28" s="15"/>
      <c r="K28" s="12"/>
      <c r="M28" s="16">
        <f t="shared" si="2"/>
      </c>
    </row>
    <row r="29" spans="1:13" ht="25.5">
      <c r="A29" s="13"/>
      <c r="B29" s="34" t="s">
        <v>45</v>
      </c>
      <c r="C29" s="11"/>
      <c r="D29" s="15"/>
      <c r="E29" s="15"/>
      <c r="F29" s="15"/>
      <c r="G29" s="15"/>
      <c r="H29" s="15"/>
      <c r="I29" s="15"/>
      <c r="J29" s="15"/>
      <c r="K29" s="12"/>
      <c r="M29" s="16">
        <f>IF(COUNT(D29:J29)&gt;0,((ROUND(D29/1,2)+ROUND(E29/1,2)+ROUND(F29/1,2)+ROUND(G29/1,2)+ROUND(H29/1,2)+ROUND(I29/1,2)+ROUND(J29/1,2))*$A$20),"")</f>
      </c>
    </row>
    <row r="30" spans="1:11" ht="12.75">
      <c r="A30" s="17"/>
      <c r="B30" s="18"/>
      <c r="C30" s="19"/>
      <c r="D30" s="19"/>
      <c r="E30" s="19"/>
      <c r="F30" s="19"/>
      <c r="G30" s="19"/>
      <c r="H30" s="19"/>
      <c r="I30" s="19"/>
      <c r="J30" s="19"/>
      <c r="K30" s="20"/>
    </row>
    <row r="31" spans="1:11" ht="12.75">
      <c r="A31" s="5"/>
      <c r="B31" s="6"/>
      <c r="C31" s="7"/>
      <c r="D31" s="7"/>
      <c r="E31" s="7"/>
      <c r="F31" s="7"/>
      <c r="G31" s="7"/>
      <c r="H31" s="7"/>
      <c r="I31" s="7"/>
      <c r="J31" s="7"/>
      <c r="K31" s="8"/>
    </row>
    <row r="32" spans="1:11" ht="12.75">
      <c r="A32" s="9">
        <v>1</v>
      </c>
      <c r="B32" s="10" t="s">
        <v>10</v>
      </c>
      <c r="C32" s="11"/>
      <c r="D32" s="32" t="s">
        <v>46</v>
      </c>
      <c r="E32" s="33"/>
      <c r="F32" s="33"/>
      <c r="G32" s="33"/>
      <c r="H32" s="33"/>
      <c r="I32" s="33"/>
      <c r="J32" s="33"/>
      <c r="K32" s="12"/>
    </row>
    <row r="33" spans="1:13" ht="25.5">
      <c r="A33" s="13"/>
      <c r="B33" s="31" t="s">
        <v>40</v>
      </c>
      <c r="C33" s="11"/>
      <c r="D33" s="15"/>
      <c r="E33" s="15"/>
      <c r="F33" s="15"/>
      <c r="G33" s="15"/>
      <c r="H33" s="15"/>
      <c r="I33" s="15"/>
      <c r="J33" s="15"/>
      <c r="K33" s="12"/>
      <c r="M33" s="16">
        <f aca="true" t="shared" si="3" ref="M33:M38">IF(COUNT(D33:J33)&gt;0,((ROUND(D33/15,2)+ROUND(E33/15,2)+ROUND(F33/15,2)+ROUND(G33/15,2)+ROUND(H33/15,2)+ROUND(I33/15,2)+ROUND(J33/15,2))*$A$32),"")</f>
      </c>
    </row>
    <row r="34" spans="1:13" ht="12.75">
      <c r="A34" s="13"/>
      <c r="B34" s="34" t="s">
        <v>11</v>
      </c>
      <c r="C34" s="11"/>
      <c r="D34" s="15"/>
      <c r="E34" s="15"/>
      <c r="F34" s="15"/>
      <c r="G34" s="15"/>
      <c r="H34" s="15"/>
      <c r="I34" s="15"/>
      <c r="J34" s="15"/>
      <c r="K34" s="12"/>
      <c r="M34" s="16">
        <f t="shared" si="3"/>
      </c>
    </row>
    <row r="35" spans="1:13" ht="12.75">
      <c r="A35" s="13"/>
      <c r="B35" s="21" t="s">
        <v>24</v>
      </c>
      <c r="C35" s="11"/>
      <c r="D35" s="15"/>
      <c r="E35" s="15"/>
      <c r="F35" s="15"/>
      <c r="G35" s="15"/>
      <c r="H35" s="15"/>
      <c r="I35" s="15"/>
      <c r="J35" s="15"/>
      <c r="K35" s="12"/>
      <c r="M35" s="16">
        <f t="shared" si="3"/>
      </c>
    </row>
    <row r="36" spans="1:13" ht="12.75">
      <c r="A36" s="13"/>
      <c r="B36" s="34" t="s">
        <v>12</v>
      </c>
      <c r="C36" s="11"/>
      <c r="D36" s="15"/>
      <c r="E36" s="15"/>
      <c r="F36" s="15"/>
      <c r="G36" s="15"/>
      <c r="H36" s="15"/>
      <c r="I36" s="15"/>
      <c r="J36" s="15"/>
      <c r="K36" s="12"/>
      <c r="M36" s="16">
        <f t="shared" si="3"/>
      </c>
    </row>
    <row r="37" spans="1:13" ht="12.75">
      <c r="A37" s="13"/>
      <c r="B37" s="34" t="s">
        <v>13</v>
      </c>
      <c r="C37" s="11"/>
      <c r="D37" s="15"/>
      <c r="E37" s="15"/>
      <c r="F37" s="15"/>
      <c r="G37" s="15"/>
      <c r="H37" s="15"/>
      <c r="I37" s="15"/>
      <c r="J37" s="15"/>
      <c r="K37" s="12"/>
      <c r="M37" s="16">
        <f t="shared" si="3"/>
      </c>
    </row>
    <row r="38" spans="1:13" ht="12.75">
      <c r="A38" s="13"/>
      <c r="B38" s="35" t="s">
        <v>4</v>
      </c>
      <c r="C38" s="11"/>
      <c r="D38" s="15"/>
      <c r="E38" s="15"/>
      <c r="F38" s="15"/>
      <c r="G38" s="15"/>
      <c r="H38" s="15"/>
      <c r="I38" s="15"/>
      <c r="J38" s="15"/>
      <c r="K38" s="12"/>
      <c r="M38" s="16">
        <f t="shared" si="3"/>
      </c>
    </row>
    <row r="39" spans="1:13" ht="25.5">
      <c r="A39" s="13"/>
      <c r="B39" s="14" t="s">
        <v>32</v>
      </c>
      <c r="C39" s="11"/>
      <c r="D39" s="15"/>
      <c r="E39" s="15"/>
      <c r="F39" s="15"/>
      <c r="G39" s="15"/>
      <c r="H39" s="15"/>
      <c r="I39" s="15"/>
      <c r="J39" s="15"/>
      <c r="K39" s="12"/>
      <c r="M39" s="16">
        <f>IF(COUNT(D39:J39)&gt;0,((ROUND(D39/2,2)+ROUND(E39/2,2)+ROUND(F39/2,2)+ROUND(G39/2,2)+ROUND(H39/2,2)+ROUND(I39/2,2)+ROUND(J39/2,2))*$A$32),"")</f>
      </c>
    </row>
    <row r="40" spans="1:11" ht="12.75">
      <c r="A40" s="17"/>
      <c r="B40" s="19"/>
      <c r="C40" s="19"/>
      <c r="D40" s="19"/>
      <c r="E40" s="19"/>
      <c r="F40" s="19"/>
      <c r="G40" s="19"/>
      <c r="H40" s="19"/>
      <c r="I40" s="19"/>
      <c r="J40" s="19"/>
      <c r="K40" s="20"/>
    </row>
    <row r="41" ht="12.75">
      <c r="B41" s="22">
        <v>15</v>
      </c>
    </row>
    <row r="42" ht="12.75">
      <c r="B42" s="1" t="str">
        <f>"Scoring is based on a time interval of "&amp;TEXT(B41,"00")&amp;" minutes."</f>
        <v>Scoring is based on a time interval of 15 minutes.</v>
      </c>
    </row>
    <row r="44" spans="2:10" ht="12.75">
      <c r="B44" s="1" t="s">
        <v>41</v>
      </c>
      <c r="D44" s="16">
        <f aca="true" t="shared" si="4" ref="D44:J44">(ROUND(D8/$B$41,2)+ROUND(D9/$B$41,2)+ROUND(D10/$B$41,2)+ROUND(D11/$B$41,2)+ROUND(D12/$B$41,2)+ROUND(D13/$B$41,2)+ROUND(D14/$B$41,2)+ROUND(D15/$B$41,2)+ROUND(D16/$B$41,2)+ROUND(D17/$B$41,2)+ROUND(D21/$B$41,2)+ROUND(D22/$B$41,2)+ROUND(D23/$B$41,2)+ROUND(D24/$B$41,2)+ROUND(D25/$B$41,2)+ROUND(D26/$B$41,2)+ROUND(D28/$B$41,2)+ROUND(D29/1,2)+ROUND(D33/$B$41,2)+ROUND(D34/$B$41,2)+ROUND(D35/$B$41,2)+ROUND(D36/$B$41,2)+ROUND(D37/$B$41,2)+ROUND(D38/$B$41,2)+ROUND(D39/2,2))*$B$41</f>
        <v>0</v>
      </c>
      <c r="E44" s="16">
        <f t="shared" si="4"/>
        <v>0</v>
      </c>
      <c r="F44" s="16">
        <f t="shared" si="4"/>
        <v>0</v>
      </c>
      <c r="G44" s="16">
        <f t="shared" si="4"/>
        <v>0</v>
      </c>
      <c r="H44" s="16">
        <f t="shared" si="4"/>
        <v>0</v>
      </c>
      <c r="I44" s="16">
        <f t="shared" si="4"/>
        <v>0</v>
      </c>
      <c r="J44" s="16">
        <f t="shared" si="4"/>
        <v>0</v>
      </c>
    </row>
    <row r="46" ht="12.75">
      <c r="B46" s="1" t="s">
        <v>14</v>
      </c>
    </row>
    <row r="47" spans="2:14" ht="12.75">
      <c r="B47" s="23" t="s">
        <v>15</v>
      </c>
      <c r="D47" s="16">
        <f aca="true" t="shared" si="5" ref="D47:J47">(ROUND(D8/$B$41,2)+ROUND(D9/$B$41,2)+ROUND(D10/$B$41,2)+ROUND(D11/$B$41,2)+ROUND(D12/$B$41,2)+ROUND(D13/$B$41,2)+ROUND(D14/$B$41,2)+ROUND(D15/$B$41,2)+ROUND(D16/$B$41,2)+ROUND(D17/$B$41,2))*$A$7</f>
        <v>0</v>
      </c>
      <c r="E47" s="16">
        <f t="shared" si="5"/>
        <v>0</v>
      </c>
      <c r="F47" s="16">
        <f t="shared" si="5"/>
        <v>0</v>
      </c>
      <c r="G47" s="16">
        <f t="shared" si="5"/>
        <v>0</v>
      </c>
      <c r="H47" s="16">
        <f t="shared" si="5"/>
        <v>0</v>
      </c>
      <c r="I47" s="16">
        <f t="shared" si="5"/>
        <v>0</v>
      </c>
      <c r="J47" s="16">
        <f t="shared" si="5"/>
        <v>0</v>
      </c>
      <c r="M47" s="16">
        <f>SUM(M8:M17)</f>
        <v>0</v>
      </c>
      <c r="N47" s="24">
        <f>IF(ROUND(SUM(D47:J47)-M47,2)&lt;&gt;0,"Error","")</f>
      </c>
    </row>
    <row r="48" spans="2:14" ht="12.75">
      <c r="B48" s="23" t="s">
        <v>16</v>
      </c>
      <c r="D48" s="16">
        <f>(ROUND(D21/$B$41,2)+ROUND(D22/$B$41,2)+ROUND(D23/$B$41,2)+ROUND(D24/$B$41,2)+ROUND(D25/$B$41,2)+ROUND(D26/$B$41,2)+ROUND(D27/$B$41,2)+ROUND(D28/$B$41,2)+ROUND(D29/1,2))*$A$20</f>
        <v>0</v>
      </c>
      <c r="E48" s="16">
        <f aca="true" t="shared" si="6" ref="E48:J48">(ROUND(E21/$B$41,2)+ROUND(E22/$B$41,2)+ROUND(E23/$B$41,2)+ROUND(E24/$B$41,2)+ROUND(E25/$B$41,2)+ROUND(E26/$B$41,2)+ROUND(E27/$B$41,2)+ROUND(E28/$B$41,2)+ROUND(E29/1,2))*$A$20</f>
        <v>0</v>
      </c>
      <c r="F48" s="16">
        <f t="shared" si="6"/>
        <v>0</v>
      </c>
      <c r="G48" s="16">
        <f t="shared" si="6"/>
        <v>0</v>
      </c>
      <c r="H48" s="16">
        <f t="shared" si="6"/>
        <v>0</v>
      </c>
      <c r="I48" s="16">
        <f t="shared" si="6"/>
        <v>0</v>
      </c>
      <c r="J48" s="16">
        <f t="shared" si="6"/>
        <v>0</v>
      </c>
      <c r="M48" s="16">
        <f>SUM(M20:M29)</f>
        <v>0</v>
      </c>
      <c r="N48" s="24">
        <f>IF(ROUND(SUM(D48:J48)-M48,2)&lt;&gt;0,"Error","")</f>
      </c>
    </row>
    <row r="49" spans="2:15" ht="12.75">
      <c r="B49" s="23" t="s">
        <v>17</v>
      </c>
      <c r="D49" s="16">
        <f>(ROUND(D33/$B$41,2)+ROUND(D34/$B$41,2)+ROUND(D35/$B$41,2)+ROUND(D36/$B$41,2)+ROUND(D37/$B$41,2)+ROUND(D38/$B$41,2)+ROUND(D39/2,2))*$A$32</f>
        <v>0</v>
      </c>
      <c r="E49" s="16">
        <f aca="true" t="shared" si="7" ref="E49:J49">(ROUND(E33/$B$41,2)+ROUND(E34/$B$41,2)+ROUND(E35/$B$41,2)+ROUND(E36/$B$41,2)+ROUND(E37/$B$41,2)+ROUND(E38/$B$41,2)+ROUND(E39/2,2))*$A$32</f>
        <v>0</v>
      </c>
      <c r="F49" s="16">
        <f>(ROUND(F33/$B$41,2)+ROUND(F34/$B$41,2)+ROUND(F35/$B$41,2)+ROUND(F36/$B$41,2)+ROUND(F37/$B$41,2)+ROUND(F38/$B$41,2)+ROUND(F39/2,2))*$A$32</f>
        <v>0</v>
      </c>
      <c r="G49" s="16">
        <f t="shared" si="7"/>
        <v>0</v>
      </c>
      <c r="H49" s="16">
        <f t="shared" si="7"/>
        <v>0</v>
      </c>
      <c r="I49" s="16">
        <f t="shared" si="7"/>
        <v>0</v>
      </c>
      <c r="J49" s="16">
        <f t="shared" si="7"/>
        <v>0</v>
      </c>
      <c r="M49" s="16">
        <f>SUM(M33:M39)</f>
        <v>0</v>
      </c>
      <c r="N49" s="24">
        <f>IF(ROUND(SUM(D49:J49)-M49,2)&lt;&gt;0,"Error","")</f>
      </c>
      <c r="O49" s="16"/>
    </row>
    <row r="50" spans="2:14" ht="12.75">
      <c r="B50" s="23" t="s">
        <v>42</v>
      </c>
      <c r="D50" s="16">
        <f>IF(D44&gt;=30,2,0)</f>
        <v>0</v>
      </c>
      <c r="E50" s="16">
        <f aca="true" t="shared" si="8" ref="E50:J50">IF(E44&gt;=30,2,0)</f>
        <v>0</v>
      </c>
      <c r="F50" s="16">
        <f t="shared" si="8"/>
        <v>0</v>
      </c>
      <c r="G50" s="16">
        <f t="shared" si="8"/>
        <v>0</v>
      </c>
      <c r="H50" s="16">
        <f t="shared" si="8"/>
        <v>0</v>
      </c>
      <c r="I50" s="16">
        <f t="shared" si="8"/>
        <v>0</v>
      </c>
      <c r="J50" s="16">
        <f t="shared" si="8"/>
        <v>0</v>
      </c>
      <c r="M50" s="16">
        <f>SUM(D50:J50)</f>
        <v>0</v>
      </c>
      <c r="N50" s="24">
        <f>IF(ROUND(SUM(D50:J50)-M50,2)&lt;&gt;0,"Error","")</f>
      </c>
    </row>
    <row r="51" spans="2:13" ht="12.75">
      <c r="B51" s="23" t="s">
        <v>44</v>
      </c>
      <c r="M51" s="16">
        <f>IF(SUM(D8:J17,D21:J29)&gt;149.99999,25,0)</f>
        <v>0</v>
      </c>
    </row>
    <row r="52" spans="2:13" ht="12.75">
      <c r="B52" s="23" t="s">
        <v>19</v>
      </c>
      <c r="M52" s="16">
        <f>COUNT(M8:M39)</f>
        <v>0</v>
      </c>
    </row>
    <row r="53" spans="2:13" s="3" customFormat="1" ht="13.5" thickBot="1">
      <c r="B53" s="25" t="s">
        <v>20</v>
      </c>
      <c r="M53" s="26">
        <f>SUM(M47:M52)</f>
        <v>0</v>
      </c>
    </row>
    <row r="54" ht="13.5" thickTop="1"/>
  </sheetData>
  <sheetProtection password="DAA7" sheet="1"/>
  <conditionalFormatting sqref="D33:J38">
    <cfRule type="cellIs" priority="2" dxfId="0" operator="greaterThan" stopIfTrue="1">
      <formula>240</formula>
    </cfRule>
  </conditionalFormatting>
  <conditionalFormatting sqref="D27:J27">
    <cfRule type="cellIs" priority="1" dxfId="0" operator="greaterThan" stopIfTrue="1">
      <formula>240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tarsenault</dc:creator>
  <cp:keywords/>
  <dc:description/>
  <cp:lastModifiedBy>khawkins</cp:lastModifiedBy>
  <cp:lastPrinted>2013-05-01T15:09:52Z</cp:lastPrinted>
  <dcterms:created xsi:type="dcterms:W3CDTF">2009-04-30T15:00:23Z</dcterms:created>
  <dcterms:modified xsi:type="dcterms:W3CDTF">2013-05-17T12:45:02Z</dcterms:modified>
  <cp:category/>
  <cp:version/>
  <cp:contentType/>
  <cp:contentStatus/>
</cp:coreProperties>
</file>